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autoCompressPictures="0"/>
  <bookViews>
    <workbookView xWindow="0" yWindow="60" windowWidth="19440" windowHeight="9345"/>
  </bookViews>
  <sheets>
    <sheet name="GEF funding" sheetId="4" r:id="rId1"/>
    <sheet name="Sheet1" sheetId="6" r:id="rId2"/>
  </sheets>
  <calcPr calcId="1456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H78" i="4" l="1"/>
  <c r="BF145" i="4"/>
  <c r="BF144" i="4"/>
  <c r="BF139" i="4"/>
  <c r="BF138" i="4"/>
  <c r="BF135" i="4"/>
  <c r="BF134" i="4"/>
  <c r="BF133" i="4"/>
  <c r="BF132" i="4"/>
  <c r="BF131" i="4"/>
  <c r="BF126" i="4"/>
  <c r="BF125" i="4"/>
  <c r="BF124" i="4"/>
  <c r="BF123" i="4"/>
  <c r="BF122" i="4"/>
  <c r="BF121" i="4"/>
  <c r="BF118" i="4"/>
  <c r="BF116" i="4"/>
  <c r="BF115" i="4"/>
  <c r="BF114" i="4"/>
  <c r="BF112" i="4"/>
  <c r="BF106" i="4"/>
  <c r="BF105" i="4"/>
  <c r="BF104" i="4"/>
  <c r="BF100" i="4"/>
  <c r="BF99" i="4"/>
  <c r="BF98" i="4"/>
  <c r="BF97" i="4"/>
  <c r="BF96" i="4"/>
  <c r="BF95" i="4"/>
  <c r="BF94" i="4"/>
  <c r="BF92" i="4"/>
  <c r="BF91" i="4"/>
  <c r="BF90" i="4"/>
  <c r="BF89" i="4"/>
  <c r="BF88" i="4"/>
  <c r="BF85" i="4"/>
  <c r="BF81" i="4"/>
  <c r="BF80" i="4"/>
  <c r="BF79" i="4"/>
  <c r="BF78" i="4"/>
  <c r="BF74" i="4"/>
  <c r="BF73" i="4"/>
  <c r="BF72" i="4"/>
  <c r="BF71" i="4"/>
  <c r="BF70" i="4"/>
  <c r="BF69" i="4"/>
  <c r="BF67" i="4"/>
  <c r="BF64" i="4"/>
  <c r="BF63" i="4"/>
  <c r="BF62" i="4"/>
  <c r="BF61" i="4"/>
  <c r="BF60" i="4"/>
  <c r="BF59" i="4"/>
  <c r="BF57" i="4"/>
  <c r="BF56" i="4"/>
  <c r="BF55" i="4"/>
  <c r="BF54" i="4"/>
  <c r="BF51" i="4"/>
  <c r="BF50" i="4"/>
  <c r="BF49" i="4"/>
  <c r="BF41" i="4"/>
  <c r="BF40" i="4"/>
  <c r="BF35" i="4"/>
  <c r="BF34" i="4"/>
  <c r="BF33" i="4"/>
  <c r="BF31" i="4"/>
  <c r="BF30" i="4"/>
  <c r="BF29" i="4"/>
  <c r="BF28" i="4"/>
  <c r="BF27" i="4"/>
  <c r="BF26" i="4"/>
  <c r="BF25" i="4"/>
  <c r="BF24" i="4"/>
  <c r="BF23" i="4"/>
  <c r="BF22" i="4"/>
  <c r="BF21" i="4"/>
  <c r="BF20" i="4"/>
  <c r="BF10" i="4"/>
  <c r="BG10" i="4"/>
  <c r="S58" i="4"/>
  <c r="R58" i="4"/>
  <c r="Q58" i="4"/>
  <c r="AR83" i="4"/>
  <c r="AR85" i="4" s="1"/>
  <c r="AR75" i="4"/>
  <c r="BF75" i="4" s="1"/>
  <c r="AR63" i="4"/>
  <c r="AS58" i="4"/>
  <c r="AR58" i="4"/>
  <c r="BF58" i="4" s="1"/>
  <c r="AR52" i="4"/>
  <c r="BF52" i="4" s="1"/>
  <c r="AR43" i="4"/>
  <c r="BF43" i="4" s="1"/>
  <c r="AR37" i="4"/>
  <c r="BF37" i="4" s="1"/>
  <c r="AR32" i="4"/>
  <c r="BF32" i="4" s="1"/>
  <c r="AT139" i="4"/>
  <c r="AT138" i="4"/>
  <c r="AR141" i="4"/>
  <c r="BF141" i="4" s="1"/>
  <c r="AT133" i="4"/>
  <c r="AT132" i="4"/>
  <c r="AT131" i="4"/>
  <c r="AT126" i="4"/>
  <c r="AR135" i="4"/>
  <c r="AT125" i="4"/>
  <c r="AR128" i="4"/>
  <c r="BF128" i="4" s="1"/>
  <c r="AT124" i="4"/>
  <c r="AT123" i="4"/>
  <c r="AT122" i="4"/>
  <c r="AT121" i="4"/>
  <c r="AR118" i="4"/>
  <c r="AT106" i="4"/>
  <c r="AR108" i="4"/>
  <c r="BF108" i="4" s="1"/>
  <c r="AR101" i="4"/>
  <c r="BF101" i="4" s="1"/>
  <c r="AR93" i="4"/>
  <c r="BF93" i="4" s="1"/>
  <c r="AT105" i="4"/>
  <c r="AT104" i="4"/>
  <c r="AT99" i="4"/>
  <c r="AT98" i="4"/>
  <c r="AT97" i="4"/>
  <c r="AT96" i="4"/>
  <c r="AT91" i="4"/>
  <c r="AT90" i="4"/>
  <c r="AT89" i="4"/>
  <c r="AT81" i="4"/>
  <c r="AT80" i="4"/>
  <c r="AT79" i="4"/>
  <c r="AT78" i="4"/>
  <c r="AT73" i="4"/>
  <c r="AT72" i="4"/>
  <c r="AT71" i="4"/>
  <c r="AT70" i="4"/>
  <c r="AT69" i="4"/>
  <c r="AT56" i="4"/>
  <c r="AV56" i="4" s="1"/>
  <c r="BB56" i="4"/>
  <c r="BC56" i="4"/>
  <c r="BD56" i="4"/>
  <c r="BE56" i="4"/>
  <c r="BG56" i="4"/>
  <c r="AT41" i="4"/>
  <c r="AT40" i="4"/>
  <c r="AT30" i="4"/>
  <c r="AT29" i="4"/>
  <c r="AT28" i="4"/>
  <c r="AT27" i="4"/>
  <c r="AT26" i="4"/>
  <c r="AT25" i="4"/>
  <c r="AT24" i="4"/>
  <c r="AT23" i="4"/>
  <c r="AT22" i="4"/>
  <c r="AR147" i="4"/>
  <c r="AR149" i="4" l="1"/>
  <c r="BF149" i="4" s="1"/>
  <c r="AR65" i="4"/>
  <c r="BF65" i="4" s="1"/>
  <c r="BF147" i="4"/>
  <c r="BF83" i="4"/>
  <c r="AR110" i="4"/>
  <c r="BF110" i="4" s="1"/>
  <c r="BH56" i="4"/>
  <c r="AX56" i="4"/>
  <c r="AY56" i="4"/>
  <c r="AW56" i="4"/>
  <c r="AZ56" i="4" l="1"/>
  <c r="AR19" i="4" l="1"/>
  <c r="BF19" i="4" s="1"/>
  <c r="AR45" i="4" l="1"/>
  <c r="BG11" i="4"/>
  <c r="BG12" i="4"/>
  <c r="BG13" i="4"/>
  <c r="BG14" i="4"/>
  <c r="BG15" i="4"/>
  <c r="BG16" i="4"/>
  <c r="BG17" i="4"/>
  <c r="BG20" i="4"/>
  <c r="BG21" i="4"/>
  <c r="BG22" i="4"/>
  <c r="BG23" i="4"/>
  <c r="BG24" i="4"/>
  <c r="BG25" i="4"/>
  <c r="BG26" i="4"/>
  <c r="BG27" i="4"/>
  <c r="BG28" i="4"/>
  <c r="BG29" i="4"/>
  <c r="BG30" i="4"/>
  <c r="BG35" i="4"/>
  <c r="BG38" i="4"/>
  <c r="BG40" i="4"/>
  <c r="BG41" i="4"/>
  <c r="BG49" i="4"/>
  <c r="BG50" i="4"/>
  <c r="BG55" i="4"/>
  <c r="BG61" i="4"/>
  <c r="BG69" i="4"/>
  <c r="BG70" i="4"/>
  <c r="BG71" i="4"/>
  <c r="BG72" i="4"/>
  <c r="BG73" i="4"/>
  <c r="BG78" i="4"/>
  <c r="BG79" i="4"/>
  <c r="BG80" i="4"/>
  <c r="BG81" i="4"/>
  <c r="BG82" i="4"/>
  <c r="BG89" i="4"/>
  <c r="BG90" i="4"/>
  <c r="BG91" i="4"/>
  <c r="BG96" i="4"/>
  <c r="BG97" i="4"/>
  <c r="BG98" i="4"/>
  <c r="BG99" i="4"/>
  <c r="BG104" i="4"/>
  <c r="BG105" i="4"/>
  <c r="BG106" i="4"/>
  <c r="BG110" i="4"/>
  <c r="BG118" i="4"/>
  <c r="BG122" i="4"/>
  <c r="BG123" i="4"/>
  <c r="BG124" i="4"/>
  <c r="BG125" i="4"/>
  <c r="BG126" i="4"/>
  <c r="BG131" i="4"/>
  <c r="BG132" i="4"/>
  <c r="BG133" i="4"/>
  <c r="BG138" i="4"/>
  <c r="BG139" i="4"/>
  <c r="AR151" i="4" l="1"/>
  <c r="BF151" i="4" s="1"/>
  <c r="BF45" i="4"/>
  <c r="AS141" i="4"/>
  <c r="BG141" i="4" s="1"/>
  <c r="AS135" i="4"/>
  <c r="BG135" i="4" s="1"/>
  <c r="AS116" i="4"/>
  <c r="BG116" i="4" s="1"/>
  <c r="BG115" i="4"/>
  <c r="AS108" i="4"/>
  <c r="BG108" i="4" s="1"/>
  <c r="AS101" i="4"/>
  <c r="BG101" i="4" s="1"/>
  <c r="AS93" i="4"/>
  <c r="BG93" i="4" s="1"/>
  <c r="AS83" i="4"/>
  <c r="BG83" i="4" s="1"/>
  <c r="AS75" i="4"/>
  <c r="BG75" i="4" s="1"/>
  <c r="AS63" i="4"/>
  <c r="BG63" i="4" s="1"/>
  <c r="BG58" i="4"/>
  <c r="AS52" i="4"/>
  <c r="BG52" i="4" s="1"/>
  <c r="AS43" i="4"/>
  <c r="BG43" i="4" s="1"/>
  <c r="AS37" i="4"/>
  <c r="BG37" i="4" s="1"/>
  <c r="AS32" i="4"/>
  <c r="BG32" i="4" s="1"/>
  <c r="AS19" i="4"/>
  <c r="BG19" i="4" s="1"/>
  <c r="AS128" i="4"/>
  <c r="BG128" i="4" s="1"/>
  <c r="AT145" i="4"/>
  <c r="AT144" i="4"/>
  <c r="AS147" i="4"/>
  <c r="BG147" i="4" s="1"/>
  <c r="AS85" i="4" l="1"/>
  <c r="BG85" i="4" s="1"/>
  <c r="AS65" i="4"/>
  <c r="BG65" i="4" s="1"/>
  <c r="AS114" i="4"/>
  <c r="BG114" i="4" s="1"/>
  <c r="AS110" i="4"/>
  <c r="AS45" i="4"/>
  <c r="BG45" i="4" s="1"/>
  <c r="AW145" i="4"/>
  <c r="AX145" i="4"/>
  <c r="AY145" i="4"/>
  <c r="AV145" i="4"/>
  <c r="AW144" i="4"/>
  <c r="AX144" i="4"/>
  <c r="AX147" i="4" s="1"/>
  <c r="AY144" i="4"/>
  <c r="AV144" i="4"/>
  <c r="L147" i="4"/>
  <c r="M147" i="4"/>
  <c r="L141" i="4"/>
  <c r="M141" i="4"/>
  <c r="P147" i="4"/>
  <c r="Q147" i="4"/>
  <c r="R147" i="4"/>
  <c r="S147" i="4"/>
  <c r="P141" i="4"/>
  <c r="Q141" i="4"/>
  <c r="R141" i="4"/>
  <c r="S141" i="4"/>
  <c r="V147" i="4"/>
  <c r="W147" i="4"/>
  <c r="V141" i="4"/>
  <c r="W141" i="4"/>
  <c r="AL147" i="4"/>
  <c r="AM147" i="4"/>
  <c r="AN147" i="4"/>
  <c r="AO147" i="4"/>
  <c r="AP147" i="4"/>
  <c r="AL141" i="4"/>
  <c r="AM141" i="4"/>
  <c r="AN141" i="4"/>
  <c r="AO141" i="4"/>
  <c r="AP141" i="4"/>
  <c r="F147" i="4"/>
  <c r="G147" i="4"/>
  <c r="H147" i="4"/>
  <c r="F141" i="4"/>
  <c r="G141" i="4"/>
  <c r="H141" i="4"/>
  <c r="F135" i="4"/>
  <c r="G135" i="4"/>
  <c r="H135" i="4"/>
  <c r="F128" i="4"/>
  <c r="G128" i="4"/>
  <c r="H128" i="4"/>
  <c r="L135" i="4"/>
  <c r="M135" i="4"/>
  <c r="L128" i="4"/>
  <c r="M128" i="4"/>
  <c r="P135" i="4"/>
  <c r="Q135" i="4"/>
  <c r="R135" i="4"/>
  <c r="S135" i="4"/>
  <c r="P128" i="4"/>
  <c r="Q128" i="4"/>
  <c r="R128" i="4"/>
  <c r="S128" i="4"/>
  <c r="V135" i="4"/>
  <c r="W135" i="4"/>
  <c r="V128" i="4"/>
  <c r="W128" i="4"/>
  <c r="AL135" i="4"/>
  <c r="AM135" i="4"/>
  <c r="AN135" i="4"/>
  <c r="AO135" i="4"/>
  <c r="AP135" i="4"/>
  <c r="AL128" i="4"/>
  <c r="AM128" i="4"/>
  <c r="AN128" i="4"/>
  <c r="AO128" i="4"/>
  <c r="AP128" i="4"/>
  <c r="F116" i="4"/>
  <c r="G116" i="4"/>
  <c r="H116" i="4"/>
  <c r="I116" i="4"/>
  <c r="J116" i="4"/>
  <c r="K116" i="4"/>
  <c r="L116" i="4"/>
  <c r="M116" i="4"/>
  <c r="N116" i="4"/>
  <c r="O116" i="4"/>
  <c r="P116" i="4"/>
  <c r="Q116" i="4"/>
  <c r="R116" i="4"/>
  <c r="S116" i="4"/>
  <c r="T116" i="4"/>
  <c r="U116" i="4"/>
  <c r="V116" i="4"/>
  <c r="W116" i="4"/>
  <c r="X116" i="4"/>
  <c r="Y116" i="4"/>
  <c r="Z116" i="4"/>
  <c r="AA116" i="4"/>
  <c r="AB116" i="4"/>
  <c r="AC116" i="4"/>
  <c r="AD116" i="4"/>
  <c r="AE116" i="4"/>
  <c r="AF116" i="4"/>
  <c r="AG116" i="4"/>
  <c r="AH116" i="4"/>
  <c r="AI116" i="4"/>
  <c r="AJ116" i="4"/>
  <c r="AK116" i="4"/>
  <c r="AL116" i="4"/>
  <c r="AM116" i="4"/>
  <c r="AN116" i="4"/>
  <c r="AO116" i="4"/>
  <c r="AP116" i="4"/>
  <c r="AQ116" i="4"/>
  <c r="F115" i="4"/>
  <c r="G115" i="4"/>
  <c r="H115" i="4"/>
  <c r="I115" i="4"/>
  <c r="J115" i="4"/>
  <c r="K115" i="4"/>
  <c r="L115" i="4"/>
  <c r="M115" i="4"/>
  <c r="N115" i="4"/>
  <c r="O115" i="4"/>
  <c r="P115" i="4"/>
  <c r="Q115" i="4"/>
  <c r="R115" i="4"/>
  <c r="S115" i="4"/>
  <c r="T115" i="4"/>
  <c r="U115" i="4"/>
  <c r="V115" i="4"/>
  <c r="W115" i="4"/>
  <c r="X115" i="4"/>
  <c r="Y115" i="4"/>
  <c r="Z115" i="4"/>
  <c r="AA115" i="4"/>
  <c r="AB115" i="4"/>
  <c r="AC115" i="4"/>
  <c r="AD115" i="4"/>
  <c r="AE115" i="4"/>
  <c r="AF115" i="4"/>
  <c r="AG115" i="4"/>
  <c r="AH115" i="4"/>
  <c r="AI115" i="4"/>
  <c r="AJ115" i="4"/>
  <c r="AK115" i="4"/>
  <c r="AL115" i="4"/>
  <c r="AM115" i="4"/>
  <c r="AN115" i="4"/>
  <c r="AO115" i="4"/>
  <c r="AP115" i="4"/>
  <c r="AQ115" i="4"/>
  <c r="F108" i="4"/>
  <c r="G108" i="4"/>
  <c r="H108" i="4"/>
  <c r="L108" i="4"/>
  <c r="M108" i="4"/>
  <c r="P108" i="4"/>
  <c r="Q108" i="4"/>
  <c r="R108" i="4"/>
  <c r="S108" i="4"/>
  <c r="V108" i="4"/>
  <c r="W108" i="4"/>
  <c r="AL108" i="4"/>
  <c r="AM108" i="4"/>
  <c r="AN108" i="4"/>
  <c r="AO108" i="4"/>
  <c r="AP108" i="4"/>
  <c r="F101" i="4"/>
  <c r="G101" i="4"/>
  <c r="H101" i="4"/>
  <c r="L101" i="4"/>
  <c r="M101" i="4"/>
  <c r="P101" i="4"/>
  <c r="Q101" i="4"/>
  <c r="R101" i="4"/>
  <c r="S101" i="4"/>
  <c r="V101" i="4"/>
  <c r="W101" i="4"/>
  <c r="AL101" i="4"/>
  <c r="AM101" i="4"/>
  <c r="AN101" i="4"/>
  <c r="AO101" i="4"/>
  <c r="AP101" i="4"/>
  <c r="AL93" i="4"/>
  <c r="AM93" i="4"/>
  <c r="AM114" i="4" s="1"/>
  <c r="AM118" i="4" s="1"/>
  <c r="AN93" i="4"/>
  <c r="AO93" i="4"/>
  <c r="AP93" i="4"/>
  <c r="V93" i="4"/>
  <c r="W93" i="4"/>
  <c r="W114" i="4" s="1"/>
  <c r="P93" i="4"/>
  <c r="Q93" i="4"/>
  <c r="R93" i="4"/>
  <c r="S93" i="4"/>
  <c r="S114" i="4" s="1"/>
  <c r="L93" i="4"/>
  <c r="M93" i="4"/>
  <c r="M114" i="4" s="1"/>
  <c r="F93" i="4"/>
  <c r="G93" i="4"/>
  <c r="H93" i="4"/>
  <c r="F83" i="4"/>
  <c r="G83" i="4"/>
  <c r="H83" i="4"/>
  <c r="L83" i="4"/>
  <c r="M83" i="4"/>
  <c r="P83" i="4"/>
  <c r="Q83" i="4"/>
  <c r="R83" i="4"/>
  <c r="S83" i="4"/>
  <c r="V83" i="4"/>
  <c r="W83" i="4"/>
  <c r="AL83" i="4"/>
  <c r="AM83" i="4"/>
  <c r="AN83" i="4"/>
  <c r="AO83" i="4"/>
  <c r="AP83" i="4"/>
  <c r="AL75" i="4"/>
  <c r="AM75" i="4"/>
  <c r="AN75" i="4"/>
  <c r="AO75" i="4"/>
  <c r="AP75" i="4"/>
  <c r="V75" i="4"/>
  <c r="W75" i="4"/>
  <c r="P75" i="4"/>
  <c r="Q75" i="4"/>
  <c r="R75" i="4"/>
  <c r="S75" i="4"/>
  <c r="L75" i="4"/>
  <c r="L85" i="4" s="1"/>
  <c r="M75" i="4"/>
  <c r="F75" i="4"/>
  <c r="G75" i="4"/>
  <c r="H75" i="4"/>
  <c r="F63" i="4"/>
  <c r="G63" i="4"/>
  <c r="H63" i="4"/>
  <c r="F58" i="4"/>
  <c r="G58" i="4"/>
  <c r="H58" i="4"/>
  <c r="L63" i="4"/>
  <c r="M63" i="4"/>
  <c r="L58" i="4"/>
  <c r="M58" i="4"/>
  <c r="P63" i="4"/>
  <c r="Q63" i="4"/>
  <c r="R63" i="4"/>
  <c r="S63" i="4"/>
  <c r="P58" i="4"/>
  <c r="V63" i="4"/>
  <c r="W63" i="4"/>
  <c r="V58" i="4"/>
  <c r="W58" i="4"/>
  <c r="AL63" i="4"/>
  <c r="AM63" i="4"/>
  <c r="AN63" i="4"/>
  <c r="AO63" i="4"/>
  <c r="AP63" i="4"/>
  <c r="AL58" i="4"/>
  <c r="AM58" i="4"/>
  <c r="AN58" i="4"/>
  <c r="AO58" i="4"/>
  <c r="AP58" i="4"/>
  <c r="AL52" i="4"/>
  <c r="AM52" i="4"/>
  <c r="AN52" i="4"/>
  <c r="AO52" i="4"/>
  <c r="AP52" i="4"/>
  <c r="V52" i="4"/>
  <c r="W52" i="4"/>
  <c r="P52" i="4"/>
  <c r="Q52" i="4"/>
  <c r="R52" i="4"/>
  <c r="S52" i="4"/>
  <c r="L52" i="4"/>
  <c r="M52" i="4"/>
  <c r="F52" i="4"/>
  <c r="F65" i="4" s="1"/>
  <c r="G52" i="4"/>
  <c r="H52" i="4"/>
  <c r="AL43" i="4"/>
  <c r="AM43" i="4"/>
  <c r="AN43" i="4"/>
  <c r="AO43" i="4"/>
  <c r="AP43" i="4"/>
  <c r="V43" i="4"/>
  <c r="W43" i="4"/>
  <c r="P43" i="4"/>
  <c r="Q43" i="4"/>
  <c r="R43" i="4"/>
  <c r="S43" i="4"/>
  <c r="L43" i="4"/>
  <c r="M43" i="4"/>
  <c r="V37" i="4"/>
  <c r="W37" i="4"/>
  <c r="P37" i="4"/>
  <c r="Q37" i="4"/>
  <c r="R37" i="4"/>
  <c r="S37" i="4"/>
  <c r="L37" i="4"/>
  <c r="M37" i="4"/>
  <c r="AL37" i="4"/>
  <c r="AM37" i="4"/>
  <c r="AN37" i="4"/>
  <c r="AO37" i="4"/>
  <c r="AP37" i="4"/>
  <c r="AK32" i="4"/>
  <c r="AL32" i="4"/>
  <c r="AM32" i="4"/>
  <c r="AN32" i="4"/>
  <c r="AO32" i="4"/>
  <c r="AP32" i="4"/>
  <c r="AQ32" i="4"/>
  <c r="V32" i="4"/>
  <c r="W32" i="4"/>
  <c r="P32" i="4"/>
  <c r="Q32" i="4"/>
  <c r="R32" i="4"/>
  <c r="S32" i="4"/>
  <c r="L32" i="4"/>
  <c r="M32" i="4"/>
  <c r="H65" i="4" l="1"/>
  <c r="L65" i="4"/>
  <c r="Q85" i="4"/>
  <c r="Q114" i="4"/>
  <c r="AO110" i="4"/>
  <c r="V65" i="4"/>
  <c r="W65" i="4"/>
  <c r="G85" i="4"/>
  <c r="AP85" i="4"/>
  <c r="AN85" i="4"/>
  <c r="AL85" i="4"/>
  <c r="AO85" i="4"/>
  <c r="G114" i="4"/>
  <c r="G118" i="4" s="1"/>
  <c r="M118" i="4"/>
  <c r="S118" i="4"/>
  <c r="Q118" i="4"/>
  <c r="W118" i="4"/>
  <c r="AS118" i="4"/>
  <c r="AS149" i="4" s="1"/>
  <c r="BG149" i="4" s="1"/>
  <c r="BG151" i="4" s="1"/>
  <c r="AO65" i="4"/>
  <c r="AM65" i="4"/>
  <c r="AP65" i="4"/>
  <c r="AN65" i="4"/>
  <c r="AL65" i="4"/>
  <c r="G65" i="4"/>
  <c r="G110" i="4"/>
  <c r="R65" i="4"/>
  <c r="M65" i="4"/>
  <c r="S65" i="4"/>
  <c r="Q65" i="4"/>
  <c r="P65" i="4"/>
  <c r="R85" i="4"/>
  <c r="P85" i="4"/>
  <c r="V85" i="4"/>
  <c r="AM85" i="4"/>
  <c r="W85" i="4"/>
  <c r="S85" i="4"/>
  <c r="W110" i="4"/>
  <c r="S110" i="4"/>
  <c r="Q110" i="4"/>
  <c r="M110" i="4"/>
  <c r="M85" i="4"/>
  <c r="H114" i="4"/>
  <c r="H118" i="4" s="1"/>
  <c r="H110" i="4"/>
  <c r="F114" i="4"/>
  <c r="F118" i="4" s="1"/>
  <c r="F149" i="4" s="1"/>
  <c r="F110" i="4"/>
  <c r="L114" i="4"/>
  <c r="L118" i="4" s="1"/>
  <c r="L149" i="4" s="1"/>
  <c r="L110" i="4"/>
  <c r="R114" i="4"/>
  <c r="R118" i="4" s="1"/>
  <c r="R149" i="4" s="1"/>
  <c r="R110" i="4"/>
  <c r="P114" i="4"/>
  <c r="P118" i="4" s="1"/>
  <c r="P149" i="4" s="1"/>
  <c r="P110" i="4"/>
  <c r="V114" i="4"/>
  <c r="V118" i="4" s="1"/>
  <c r="V149" i="4" s="1"/>
  <c r="V110" i="4"/>
  <c r="AM110" i="4"/>
  <c r="AO114" i="4"/>
  <c r="AO118" i="4" s="1"/>
  <c r="AO149" i="4" s="1"/>
  <c r="H149" i="4"/>
  <c r="W149" i="4"/>
  <c r="S149" i="4"/>
  <c r="Q149" i="4"/>
  <c r="M149" i="4"/>
  <c r="H85" i="4"/>
  <c r="F85" i="4"/>
  <c r="AP114" i="4"/>
  <c r="AP118" i="4" s="1"/>
  <c r="AP149" i="4" s="1"/>
  <c r="AN114" i="4"/>
  <c r="AN118" i="4" s="1"/>
  <c r="AN149" i="4" s="1"/>
  <c r="AL114" i="4"/>
  <c r="AL118" i="4" s="1"/>
  <c r="AL149" i="4" s="1"/>
  <c r="AP110" i="4"/>
  <c r="AN110" i="4"/>
  <c r="AL110" i="4"/>
  <c r="G149" i="4"/>
  <c r="AM149" i="4"/>
  <c r="Q10" i="4" l="1"/>
  <c r="Q19" i="4" s="1"/>
  <c r="Q45" i="4" s="1"/>
  <c r="Q151" i="4" s="1"/>
  <c r="L10" i="4"/>
  <c r="M10" i="4"/>
  <c r="M19" i="4" s="1"/>
  <c r="M45" i="4" s="1"/>
  <c r="M151" i="4" s="1"/>
  <c r="W10" i="4"/>
  <c r="W19" i="4" s="1"/>
  <c r="W45" i="4" s="1"/>
  <c r="W151" i="4" s="1"/>
  <c r="V10" i="4"/>
  <c r="R10" i="4"/>
  <c r="R19" i="4" s="1"/>
  <c r="R45" i="4" s="1"/>
  <c r="R151" i="4" s="1"/>
  <c r="AL10" i="4"/>
  <c r="AL19" i="4" s="1"/>
  <c r="AL45" i="4" s="1"/>
  <c r="AL151" i="4" s="1"/>
  <c r="AP10" i="4"/>
  <c r="AP19" i="4" s="1"/>
  <c r="AP45" i="4" s="1"/>
  <c r="AP151" i="4" s="1"/>
  <c r="V19" i="4"/>
  <c r="V45" i="4" s="1"/>
  <c r="V151" i="4" s="1"/>
  <c r="L19" i="4"/>
  <c r="L45" i="4" s="1"/>
  <c r="L151" i="4" s="1"/>
  <c r="S10" i="4"/>
  <c r="S19" i="4" s="1"/>
  <c r="S45" i="4" s="1"/>
  <c r="S151" i="4" s="1"/>
  <c r="AM10" i="4"/>
  <c r="AM19" i="4" s="1"/>
  <c r="AM45" i="4" s="1"/>
  <c r="AM151" i="4" s="1"/>
  <c r="P10" i="4"/>
  <c r="P19" i="4" s="1"/>
  <c r="P45" i="4" s="1"/>
  <c r="P151" i="4" s="1"/>
  <c r="AO10" i="4"/>
  <c r="AO19" i="4" s="1"/>
  <c r="AO45" i="4" s="1"/>
  <c r="AO151" i="4" s="1"/>
  <c r="AN10" i="4"/>
  <c r="AN19" i="4" s="1"/>
  <c r="AN45" i="4" s="1"/>
  <c r="AN151" i="4" s="1"/>
  <c r="AS151" i="4"/>
  <c r="F43" i="4" l="1"/>
  <c r="G43" i="4"/>
  <c r="H43" i="4"/>
  <c r="F37" i="4"/>
  <c r="G37" i="4"/>
  <c r="H37" i="4"/>
  <c r="F32" i="4"/>
  <c r="G32" i="4"/>
  <c r="H32" i="4"/>
  <c r="H10" i="4" l="1"/>
  <c r="G19" i="4"/>
  <c r="G45" i="4" s="1"/>
  <c r="G151" i="4" s="1"/>
  <c r="G10" i="4"/>
  <c r="F10" i="4"/>
  <c r="H19" i="4"/>
  <c r="H45" i="4" s="1"/>
  <c r="H151" i="4" s="1"/>
  <c r="F19" i="4"/>
  <c r="F45" i="4" s="1"/>
  <c r="F151" i="4" s="1"/>
  <c r="Y147" i="4"/>
  <c r="Y141" i="4"/>
  <c r="Y135" i="4"/>
  <c r="Y128" i="4"/>
  <c r="Y108" i="4"/>
  <c r="Y101" i="4"/>
  <c r="Y93" i="4"/>
  <c r="Y83" i="4"/>
  <c r="Y75" i="4"/>
  <c r="Y63" i="4"/>
  <c r="Y58" i="4"/>
  <c r="Y52" i="4"/>
  <c r="Y37" i="4"/>
  <c r="Y32" i="4"/>
  <c r="BC97" i="4"/>
  <c r="BC91" i="4"/>
  <c r="BC90" i="4"/>
  <c r="X147" i="4"/>
  <c r="X141" i="4"/>
  <c r="X135" i="4"/>
  <c r="X128" i="4"/>
  <c r="X108" i="4"/>
  <c r="X101" i="4"/>
  <c r="X93" i="4"/>
  <c r="X83" i="4"/>
  <c r="X75" i="4"/>
  <c r="X63" i="4"/>
  <c r="X58" i="4"/>
  <c r="X52" i="4"/>
  <c r="X43" i="4"/>
  <c r="X37" i="4"/>
  <c r="X32" i="4"/>
  <c r="U32" i="4"/>
  <c r="U37" i="4"/>
  <c r="U43" i="4"/>
  <c r="U52" i="4"/>
  <c r="U58" i="4"/>
  <c r="U63" i="4"/>
  <c r="U75" i="4"/>
  <c r="U83" i="4"/>
  <c r="U93" i="4"/>
  <c r="U101" i="4"/>
  <c r="U108" i="4"/>
  <c r="U128" i="4"/>
  <c r="U135" i="4"/>
  <c r="U141" i="4"/>
  <c r="U147" i="4"/>
  <c r="BE145" i="4"/>
  <c r="BD145" i="4"/>
  <c r="BC145" i="4"/>
  <c r="BB145" i="4"/>
  <c r="BH145" i="4" s="1"/>
  <c r="BE144" i="4"/>
  <c r="BD144" i="4"/>
  <c r="BC144" i="4"/>
  <c r="BB144" i="4"/>
  <c r="BH144" i="4" s="1"/>
  <c r="BE139" i="4"/>
  <c r="BC139" i="4"/>
  <c r="BB139" i="4"/>
  <c r="BE138" i="4"/>
  <c r="BC138" i="4"/>
  <c r="BB138" i="4"/>
  <c r="BE133" i="4"/>
  <c r="BC133" i="4"/>
  <c r="BB133" i="4"/>
  <c r="BE132" i="4"/>
  <c r="BC132" i="4"/>
  <c r="BB132" i="4"/>
  <c r="BE131" i="4"/>
  <c r="BC131" i="4"/>
  <c r="BB131" i="4"/>
  <c r="BE126" i="4"/>
  <c r="BC126" i="4"/>
  <c r="BB126" i="4"/>
  <c r="BE125" i="4"/>
  <c r="BC125" i="4"/>
  <c r="BB125" i="4"/>
  <c r="BE124" i="4"/>
  <c r="BC124" i="4"/>
  <c r="BB124" i="4"/>
  <c r="BE123" i="4"/>
  <c r="BC123" i="4"/>
  <c r="BB123" i="4"/>
  <c r="BE122" i="4"/>
  <c r="BC122" i="4"/>
  <c r="BB122" i="4"/>
  <c r="BE121" i="4"/>
  <c r="BD121" i="4"/>
  <c r="BC121" i="4"/>
  <c r="BB121" i="4"/>
  <c r="BE106" i="4"/>
  <c r="BC106" i="4"/>
  <c r="BB106" i="4"/>
  <c r="BE105" i="4"/>
  <c r="BC105" i="4"/>
  <c r="BB105" i="4"/>
  <c r="BE104" i="4"/>
  <c r="BC104" i="4"/>
  <c r="BB104" i="4"/>
  <c r="BE99" i="4"/>
  <c r="BC99" i="4"/>
  <c r="BB99" i="4"/>
  <c r="BE98" i="4"/>
  <c r="BC98" i="4"/>
  <c r="BB98" i="4"/>
  <c r="BE97" i="4"/>
  <c r="BB97" i="4"/>
  <c r="BE96" i="4"/>
  <c r="BC96" i="4"/>
  <c r="BB96" i="4"/>
  <c r="BE91" i="4"/>
  <c r="BB91" i="4"/>
  <c r="BE90" i="4"/>
  <c r="BB90" i="4"/>
  <c r="BE89" i="4"/>
  <c r="BC89" i="4"/>
  <c r="BB89" i="4"/>
  <c r="BE81" i="4"/>
  <c r="BD81" i="4"/>
  <c r="BC81" i="4"/>
  <c r="BB81" i="4"/>
  <c r="BE80" i="4"/>
  <c r="BC80" i="4"/>
  <c r="BB80" i="4"/>
  <c r="BE79" i="4"/>
  <c r="BC79" i="4"/>
  <c r="BB79" i="4"/>
  <c r="BE78" i="4"/>
  <c r="BC78" i="4"/>
  <c r="BB78" i="4"/>
  <c r="BE73" i="4"/>
  <c r="BC73" i="4"/>
  <c r="BB73" i="4"/>
  <c r="BE72" i="4"/>
  <c r="BC72" i="4"/>
  <c r="BB72" i="4"/>
  <c r="BE71" i="4"/>
  <c r="BC71" i="4"/>
  <c r="BB71" i="4"/>
  <c r="BE70" i="4"/>
  <c r="BC70" i="4"/>
  <c r="BB70" i="4"/>
  <c r="BE69" i="4"/>
  <c r="BC69" i="4"/>
  <c r="BB69" i="4"/>
  <c r="BE61" i="4"/>
  <c r="BD61" i="4"/>
  <c r="BC61" i="4"/>
  <c r="BB61" i="4"/>
  <c r="BE55" i="4"/>
  <c r="BD55" i="4"/>
  <c r="BC55" i="4"/>
  <c r="BB55" i="4"/>
  <c r="BE50" i="4"/>
  <c r="BD50" i="4"/>
  <c r="BC50" i="4"/>
  <c r="BB50" i="4"/>
  <c r="BE49" i="4"/>
  <c r="BD49" i="4"/>
  <c r="BC49" i="4"/>
  <c r="BB49" i="4"/>
  <c r="BE41" i="4"/>
  <c r="BC41" i="4"/>
  <c r="BB41" i="4"/>
  <c r="BE40" i="4"/>
  <c r="BE35" i="4"/>
  <c r="BD35" i="4"/>
  <c r="BC35" i="4"/>
  <c r="BB35" i="4"/>
  <c r="BE30" i="4"/>
  <c r="BC30" i="4"/>
  <c r="BB30" i="4"/>
  <c r="BH30" i="4" s="1"/>
  <c r="BE29" i="4"/>
  <c r="BC29" i="4"/>
  <c r="BB29" i="4"/>
  <c r="BE28" i="4"/>
  <c r="BC28" i="4"/>
  <c r="BB28" i="4"/>
  <c r="BE27" i="4"/>
  <c r="BC27" i="4"/>
  <c r="BB27" i="4"/>
  <c r="BE26" i="4"/>
  <c r="BC26" i="4"/>
  <c r="BB26" i="4"/>
  <c r="BH26" i="4" s="1"/>
  <c r="BE25" i="4"/>
  <c r="BC25" i="4"/>
  <c r="BB25" i="4"/>
  <c r="BE24" i="4"/>
  <c r="BC24" i="4"/>
  <c r="BB24" i="4"/>
  <c r="BE23" i="4"/>
  <c r="BC23" i="4"/>
  <c r="BB23" i="4"/>
  <c r="BE22" i="4"/>
  <c r="BC22" i="4"/>
  <c r="BB22" i="4"/>
  <c r="BE17" i="4"/>
  <c r="BD17" i="4"/>
  <c r="BC17" i="4"/>
  <c r="BB17" i="4"/>
  <c r="BE16" i="4"/>
  <c r="BD16" i="4"/>
  <c r="BC16" i="4"/>
  <c r="BB16" i="4"/>
  <c r="BE15" i="4"/>
  <c r="BD15" i="4"/>
  <c r="BC15" i="4"/>
  <c r="BB15" i="4"/>
  <c r="BE14" i="4"/>
  <c r="BD14" i="4"/>
  <c r="BC14" i="4"/>
  <c r="BB14" i="4"/>
  <c r="BE13" i="4"/>
  <c r="BD13" i="4"/>
  <c r="BC13" i="4"/>
  <c r="BB13" i="4"/>
  <c r="BE12" i="4"/>
  <c r="BD12" i="4"/>
  <c r="BC12" i="4"/>
  <c r="BB12" i="4"/>
  <c r="BE11" i="4"/>
  <c r="BD11" i="4"/>
  <c r="BC11" i="4"/>
  <c r="BB11" i="4"/>
  <c r="AF43" i="4"/>
  <c r="AC137" i="4"/>
  <c r="BD123" i="4"/>
  <c r="BD99" i="4"/>
  <c r="BD96" i="4"/>
  <c r="BD89" i="4"/>
  <c r="BD73" i="4"/>
  <c r="BD70" i="4"/>
  <c r="BD69" i="4"/>
  <c r="BD30" i="4"/>
  <c r="BD26" i="4"/>
  <c r="BD22" i="4"/>
  <c r="AK147" i="4"/>
  <c r="AJ147" i="4"/>
  <c r="AI147" i="4"/>
  <c r="AH147" i="4"/>
  <c r="AG147" i="4"/>
  <c r="AF147" i="4"/>
  <c r="AE147" i="4"/>
  <c r="AD147" i="4"/>
  <c r="AC147" i="4"/>
  <c r="AB147" i="4"/>
  <c r="AA147" i="4"/>
  <c r="Z147" i="4"/>
  <c r="AK141" i="4"/>
  <c r="AJ141" i="4"/>
  <c r="AI141" i="4"/>
  <c r="AH141" i="4"/>
  <c r="AF141" i="4"/>
  <c r="AE141" i="4"/>
  <c r="AD141" i="4"/>
  <c r="AC141" i="4"/>
  <c r="AB141" i="4"/>
  <c r="AA141" i="4"/>
  <c r="Z141" i="4"/>
  <c r="AK135" i="4"/>
  <c r="AJ135" i="4"/>
  <c r="AI135" i="4"/>
  <c r="AG135" i="4"/>
  <c r="AF135" i="4"/>
  <c r="AE135" i="4"/>
  <c r="AD135" i="4"/>
  <c r="AB135" i="4"/>
  <c r="AA135" i="4"/>
  <c r="Z135" i="4"/>
  <c r="AK128" i="4"/>
  <c r="AJ128" i="4"/>
  <c r="AI128" i="4"/>
  <c r="AH128" i="4"/>
  <c r="AH135" i="4" s="1"/>
  <c r="AF128" i="4"/>
  <c r="AE128" i="4"/>
  <c r="AD128" i="4"/>
  <c r="AB128" i="4"/>
  <c r="AA128" i="4"/>
  <c r="Z128" i="4"/>
  <c r="AK108" i="4"/>
  <c r="AJ108" i="4"/>
  <c r="AI108" i="4"/>
  <c r="AH108" i="4"/>
  <c r="AG108" i="4"/>
  <c r="AF108" i="4"/>
  <c r="AE108" i="4"/>
  <c r="AD108" i="4"/>
  <c r="AB108" i="4"/>
  <c r="AA108" i="4"/>
  <c r="Z108" i="4"/>
  <c r="AK101" i="4"/>
  <c r="AJ101" i="4"/>
  <c r="AI101" i="4"/>
  <c r="AH101" i="4"/>
  <c r="AE101" i="4"/>
  <c r="AD101" i="4"/>
  <c r="AB101" i="4"/>
  <c r="AA101" i="4"/>
  <c r="AK93" i="4"/>
  <c r="AK114" i="4" s="1"/>
  <c r="AJ93" i="4"/>
  <c r="AI93" i="4"/>
  <c r="AI114" i="4" s="1"/>
  <c r="AH93" i="4"/>
  <c r="AH114" i="4" s="1"/>
  <c r="AE93" i="4"/>
  <c r="AE114" i="4" s="1"/>
  <c r="AD93" i="4"/>
  <c r="AB93" i="4"/>
  <c r="AB114" i="4" s="1"/>
  <c r="AA93" i="4"/>
  <c r="AA114" i="4" s="1"/>
  <c r="AK83" i="4"/>
  <c r="AJ83" i="4"/>
  <c r="AI83" i="4"/>
  <c r="AH83" i="4"/>
  <c r="AF83" i="4"/>
  <c r="AE83" i="4"/>
  <c r="AD83" i="4"/>
  <c r="AB83" i="4"/>
  <c r="AA83" i="4"/>
  <c r="Z83" i="4"/>
  <c r="AK75" i="4"/>
  <c r="AJ75" i="4"/>
  <c r="AI75" i="4"/>
  <c r="AH75" i="4"/>
  <c r="AH85" i="4" s="1"/>
  <c r="AG75" i="4"/>
  <c r="AF75" i="4"/>
  <c r="AE75" i="4"/>
  <c r="AD75" i="4"/>
  <c r="AB75" i="4"/>
  <c r="AA75" i="4"/>
  <c r="Z75" i="4"/>
  <c r="AK63" i="4"/>
  <c r="AJ63" i="4"/>
  <c r="AI63" i="4"/>
  <c r="AH63" i="4"/>
  <c r="AG63" i="4"/>
  <c r="AF63" i="4"/>
  <c r="AE63" i="4"/>
  <c r="AD63" i="4"/>
  <c r="AC63" i="4"/>
  <c r="AB63" i="4"/>
  <c r="AA63" i="4"/>
  <c r="Z63" i="4"/>
  <c r="AK58" i="4"/>
  <c r="AJ58" i="4"/>
  <c r="AI58" i="4"/>
  <c r="AH58" i="4"/>
  <c r="AG58" i="4"/>
  <c r="AF58" i="4"/>
  <c r="AE58" i="4"/>
  <c r="AD58" i="4"/>
  <c r="AC58" i="4"/>
  <c r="AB58" i="4"/>
  <c r="AA58" i="4"/>
  <c r="Z58" i="4"/>
  <c r="AK52" i="4"/>
  <c r="AK65" i="4" s="1"/>
  <c r="AJ52" i="4"/>
  <c r="AJ65" i="4" s="1"/>
  <c r="AI52" i="4"/>
  <c r="AH52" i="4"/>
  <c r="AG52" i="4"/>
  <c r="AG65" i="4" s="1"/>
  <c r="AF52" i="4"/>
  <c r="AE52" i="4"/>
  <c r="AD52" i="4"/>
  <c r="AD65" i="4" s="1"/>
  <c r="AC52" i="4"/>
  <c r="AC65" i="4" s="1"/>
  <c r="AB52" i="4"/>
  <c r="AA52" i="4"/>
  <c r="Z52" i="4"/>
  <c r="Z65" i="4" s="1"/>
  <c r="AK43" i="4"/>
  <c r="AJ43" i="4"/>
  <c r="AI43" i="4"/>
  <c r="AH43" i="4"/>
  <c r="AG43" i="4"/>
  <c r="AE43" i="4"/>
  <c r="AD43" i="4"/>
  <c r="AB43" i="4"/>
  <c r="AA43" i="4"/>
  <c r="AK37" i="4"/>
  <c r="AJ37" i="4"/>
  <c r="AI37" i="4"/>
  <c r="AH37" i="4"/>
  <c r="AG37" i="4"/>
  <c r="AF37" i="4"/>
  <c r="AE37" i="4"/>
  <c r="AD37" i="4"/>
  <c r="AC37" i="4"/>
  <c r="AB37" i="4"/>
  <c r="AA37" i="4"/>
  <c r="Z37" i="4"/>
  <c r="AJ32" i="4"/>
  <c r="AI32" i="4"/>
  <c r="AH32" i="4"/>
  <c r="AG32" i="4"/>
  <c r="AF32" i="4"/>
  <c r="AE32" i="4"/>
  <c r="AD32" i="4"/>
  <c r="AB32" i="4"/>
  <c r="AA32" i="4"/>
  <c r="Z32" i="4"/>
  <c r="E115" i="4"/>
  <c r="AT115" i="4" s="1"/>
  <c r="E116" i="4"/>
  <c r="AT116" i="4" s="1"/>
  <c r="BH22" i="4" l="1"/>
  <c r="BH79" i="4"/>
  <c r="BH123" i="4"/>
  <c r="BH131" i="4"/>
  <c r="BH91" i="4"/>
  <c r="BH70" i="4"/>
  <c r="BH96" i="4"/>
  <c r="BH99" i="4"/>
  <c r="BH121" i="4"/>
  <c r="BH41" i="4"/>
  <c r="BH49" i="4"/>
  <c r="BH50" i="4"/>
  <c r="BH69" i="4"/>
  <c r="BH73" i="4"/>
  <c r="BH81" i="4"/>
  <c r="BH89" i="4"/>
  <c r="BH106" i="4"/>
  <c r="Y114" i="4"/>
  <c r="X114" i="4"/>
  <c r="AD114" i="4"/>
  <c r="AJ114" i="4"/>
  <c r="AJ118" i="4" s="1"/>
  <c r="AJ149" i="4" s="1"/>
  <c r="U114" i="4"/>
  <c r="U118" i="4" s="1"/>
  <c r="U149" i="4" s="1"/>
  <c r="AD85" i="4"/>
  <c r="AG93" i="4"/>
  <c r="AG141" i="4"/>
  <c r="U110" i="4"/>
  <c r="BE116" i="4"/>
  <c r="U85" i="4"/>
  <c r="X85" i="4"/>
  <c r="Y65" i="4"/>
  <c r="AB85" i="4"/>
  <c r="AE85" i="4"/>
  <c r="BD58" i="4"/>
  <c r="BD80" i="4"/>
  <c r="BH80" i="4" s="1"/>
  <c r="X65" i="4"/>
  <c r="BD139" i="4"/>
  <c r="BH139" i="4" s="1"/>
  <c r="BC115" i="4"/>
  <c r="Y43" i="4"/>
  <c r="Y110" i="4"/>
  <c r="BD63" i="4"/>
  <c r="BD147" i="4"/>
  <c r="BD122" i="4"/>
  <c r="BH122" i="4" s="1"/>
  <c r="BE115" i="4"/>
  <c r="AE110" i="4"/>
  <c r="BB115" i="4"/>
  <c r="AD110" i="4"/>
  <c r="BD138" i="4"/>
  <c r="BH138" i="4" s="1"/>
  <c r="Y85" i="4"/>
  <c r="BD24" i="4"/>
  <c r="BH24" i="4" s="1"/>
  <c r="BD28" i="4"/>
  <c r="BH28" i="4" s="1"/>
  <c r="BD72" i="4"/>
  <c r="BH72" i="4" s="1"/>
  <c r="BD126" i="4"/>
  <c r="BH126" i="4" s="1"/>
  <c r="BD23" i="4"/>
  <c r="BH23" i="4" s="1"/>
  <c r="BD27" i="4"/>
  <c r="BH27" i="4" s="1"/>
  <c r="AC75" i="4"/>
  <c r="BD75" i="4" s="1"/>
  <c r="BD79" i="4"/>
  <c r="BD98" i="4"/>
  <c r="BH98" i="4" s="1"/>
  <c r="BD133" i="4"/>
  <c r="BH133" i="4" s="1"/>
  <c r="AH65" i="4"/>
  <c r="BD141" i="4"/>
  <c r="U65" i="4"/>
  <c r="BD37" i="4"/>
  <c r="BC40" i="4"/>
  <c r="BD41" i="4"/>
  <c r="BD52" i="4"/>
  <c r="X110" i="4"/>
  <c r="AA65" i="4"/>
  <c r="AE65" i="4"/>
  <c r="AI65" i="4"/>
  <c r="AA85" i="4"/>
  <c r="AJ85" i="4"/>
  <c r="AA110" i="4"/>
  <c r="AH110" i="4"/>
  <c r="AJ110" i="4"/>
  <c r="BD91" i="4"/>
  <c r="BD131" i="4"/>
  <c r="AB65" i="4"/>
  <c r="AF65" i="4"/>
  <c r="AK85" i="4"/>
  <c r="AK110" i="4"/>
  <c r="BD78" i="4"/>
  <c r="BD124" i="4"/>
  <c r="BH124" i="4" s="1"/>
  <c r="BD132" i="4"/>
  <c r="BH132" i="4" s="1"/>
  <c r="AG128" i="4"/>
  <c r="BD104" i="4"/>
  <c r="BH104" i="4" s="1"/>
  <c r="BD40" i="4"/>
  <c r="BD29" i="4"/>
  <c r="BH29" i="4" s="1"/>
  <c r="BD106" i="4"/>
  <c r="AC135" i="4"/>
  <c r="BD135" i="4" s="1"/>
  <c r="AC83" i="4"/>
  <c r="BD115" i="4"/>
  <c r="BD125" i="4"/>
  <c r="BH125" i="4" s="1"/>
  <c r="BD105" i="4"/>
  <c r="BH105" i="4" s="1"/>
  <c r="BD90" i="4"/>
  <c r="BH90" i="4" s="1"/>
  <c r="BD71" i="4"/>
  <c r="BH71" i="4" s="1"/>
  <c r="BD25" i="4"/>
  <c r="BH25" i="4" s="1"/>
  <c r="AC32" i="4"/>
  <c r="BD32" i="4" s="1"/>
  <c r="BH11" i="4"/>
  <c r="BH12" i="4"/>
  <c r="BH13" i="4"/>
  <c r="BH14" i="4"/>
  <c r="BH15" i="4"/>
  <c r="BH16" i="4"/>
  <c r="BH17" i="4"/>
  <c r="BH35" i="4"/>
  <c r="BH55" i="4"/>
  <c r="BH61" i="4"/>
  <c r="AI85" i="4"/>
  <c r="AG83" i="4"/>
  <c r="AG85" i="4" s="1"/>
  <c r="AF101" i="4"/>
  <c r="AF93" i="4"/>
  <c r="AF85" i="4"/>
  <c r="AC128" i="4"/>
  <c r="AC108" i="4"/>
  <c r="BD108" i="4" s="1"/>
  <c r="AC43" i="4"/>
  <c r="AB118" i="4"/>
  <c r="AB149" i="4" s="1"/>
  <c r="Z85" i="4"/>
  <c r="Z43" i="4"/>
  <c r="BD116" i="4"/>
  <c r="Z93" i="4"/>
  <c r="Z101" i="4"/>
  <c r="AB110" i="4"/>
  <c r="AI110" i="4"/>
  <c r="I43" i="4"/>
  <c r="AQ147" i="4"/>
  <c r="T147" i="4"/>
  <c r="O147" i="4"/>
  <c r="N147" i="4"/>
  <c r="K147" i="4"/>
  <c r="J147" i="4"/>
  <c r="I147" i="4"/>
  <c r="E147" i="4"/>
  <c r="AQ141" i="4"/>
  <c r="T141" i="4"/>
  <c r="O141" i="4"/>
  <c r="N141" i="4"/>
  <c r="K141" i="4"/>
  <c r="J141" i="4"/>
  <c r="I141" i="4"/>
  <c r="E141" i="4"/>
  <c r="AQ135" i="4"/>
  <c r="T135" i="4"/>
  <c r="O135" i="4"/>
  <c r="N135" i="4"/>
  <c r="K135" i="4"/>
  <c r="J135" i="4"/>
  <c r="I135" i="4"/>
  <c r="E135" i="4"/>
  <c r="AQ128" i="4"/>
  <c r="T128" i="4"/>
  <c r="O128" i="4"/>
  <c r="N128" i="4"/>
  <c r="K128" i="4"/>
  <c r="J128" i="4"/>
  <c r="I128" i="4"/>
  <c r="E128" i="4"/>
  <c r="AQ108" i="4"/>
  <c r="T108" i="4"/>
  <c r="O108" i="4"/>
  <c r="N108" i="4"/>
  <c r="K108" i="4"/>
  <c r="J108" i="4"/>
  <c r="I108" i="4"/>
  <c r="E108" i="4"/>
  <c r="AQ101" i="4"/>
  <c r="T101" i="4"/>
  <c r="O101" i="4"/>
  <c r="N101" i="4"/>
  <c r="K101" i="4"/>
  <c r="J101" i="4"/>
  <c r="I101" i="4"/>
  <c r="E101" i="4"/>
  <c r="AQ93" i="4"/>
  <c r="T93" i="4"/>
  <c r="O93" i="4"/>
  <c r="N93" i="4"/>
  <c r="K93" i="4"/>
  <c r="J93" i="4"/>
  <c r="I93" i="4"/>
  <c r="E93" i="4"/>
  <c r="AQ83" i="4"/>
  <c r="T83" i="4"/>
  <c r="O83" i="4"/>
  <c r="N83" i="4"/>
  <c r="K83" i="4"/>
  <c r="J83" i="4"/>
  <c r="I83" i="4"/>
  <c r="E83" i="4"/>
  <c r="AQ75" i="4"/>
  <c r="AQ85" i="4" s="1"/>
  <c r="T75" i="4"/>
  <c r="O75" i="4"/>
  <c r="N75" i="4"/>
  <c r="K75" i="4"/>
  <c r="J75" i="4"/>
  <c r="I75" i="4"/>
  <c r="E75" i="4"/>
  <c r="AQ63" i="4"/>
  <c r="T63" i="4"/>
  <c r="O63" i="4"/>
  <c r="N63" i="4"/>
  <c r="K63" i="4"/>
  <c r="J63" i="4"/>
  <c r="I63" i="4"/>
  <c r="E63" i="4"/>
  <c r="AT61" i="4"/>
  <c r="AQ58" i="4"/>
  <c r="T58" i="4"/>
  <c r="O58" i="4"/>
  <c r="N58" i="4"/>
  <c r="K58" i="4"/>
  <c r="J58" i="4"/>
  <c r="I58" i="4"/>
  <c r="E58" i="4"/>
  <c r="AT55" i="4"/>
  <c r="AQ52" i="4"/>
  <c r="T52" i="4"/>
  <c r="O52" i="4"/>
  <c r="N52" i="4"/>
  <c r="K52" i="4"/>
  <c r="J52" i="4"/>
  <c r="I52" i="4"/>
  <c r="E52" i="4"/>
  <c r="AT50" i="4"/>
  <c r="AT49" i="4"/>
  <c r="AQ43" i="4"/>
  <c r="BE43" i="4" s="1"/>
  <c r="T43" i="4"/>
  <c r="O43" i="4"/>
  <c r="N43" i="4"/>
  <c r="K43" i="4"/>
  <c r="J43" i="4"/>
  <c r="E43" i="4"/>
  <c r="AQ37" i="4"/>
  <c r="T37" i="4"/>
  <c r="O37" i="4"/>
  <c r="N37" i="4"/>
  <c r="K37" i="4"/>
  <c r="J37" i="4"/>
  <c r="I37" i="4"/>
  <c r="E37" i="4"/>
  <c r="AT35" i="4"/>
  <c r="T32" i="4"/>
  <c r="O32" i="4"/>
  <c r="N32" i="4"/>
  <c r="K32" i="4"/>
  <c r="J32" i="4"/>
  <c r="I32" i="4"/>
  <c r="E32" i="4"/>
  <c r="AT17" i="4"/>
  <c r="AT16" i="4"/>
  <c r="AT15" i="4"/>
  <c r="AT14" i="4"/>
  <c r="AT13" i="4"/>
  <c r="AT12" i="4"/>
  <c r="AT11" i="4"/>
  <c r="BH115" i="4" l="1"/>
  <c r="U10" i="4"/>
  <c r="I114" i="4"/>
  <c r="K114" i="4"/>
  <c r="AJ10" i="4"/>
  <c r="AJ19" i="4" s="1"/>
  <c r="AJ45" i="4" s="1"/>
  <c r="AJ151" i="4" s="1"/>
  <c r="AB10" i="4"/>
  <c r="O114" i="4"/>
  <c r="AQ114" i="4"/>
  <c r="AX71" i="4"/>
  <c r="AV71" i="4"/>
  <c r="AY71" i="4"/>
  <c r="AW71" i="4"/>
  <c r="AX73" i="4"/>
  <c r="AV73" i="4"/>
  <c r="AY73" i="4"/>
  <c r="AW73" i="4"/>
  <c r="AX139" i="4"/>
  <c r="AV139" i="4"/>
  <c r="AW139" i="4"/>
  <c r="AY139" i="4"/>
  <c r="AW138" i="4"/>
  <c r="AW141" i="4" s="1"/>
  <c r="AY138" i="4"/>
  <c r="AX138" i="4"/>
  <c r="AV138" i="4"/>
  <c r="AT147" i="4"/>
  <c r="AX12" i="4"/>
  <c r="AW12" i="4"/>
  <c r="AY12" i="4"/>
  <c r="AV12" i="4"/>
  <c r="AW22" i="4"/>
  <c r="AY22" i="4"/>
  <c r="AX22" i="4"/>
  <c r="AV22" i="4"/>
  <c r="AW24" i="4"/>
  <c r="AY24" i="4"/>
  <c r="AV24" i="4"/>
  <c r="AX24" i="4"/>
  <c r="AW26" i="4"/>
  <c r="AY26" i="4"/>
  <c r="AV26" i="4"/>
  <c r="AX26" i="4"/>
  <c r="AX29" i="4"/>
  <c r="AW29" i="4"/>
  <c r="AY29" i="4"/>
  <c r="AV29" i="4"/>
  <c r="AW40" i="4"/>
  <c r="AY40" i="4"/>
  <c r="AX40" i="4"/>
  <c r="AV40" i="4"/>
  <c r="AV50" i="4"/>
  <c r="AX50" i="4"/>
  <c r="AY50" i="4"/>
  <c r="AY52" i="4" s="1"/>
  <c r="AW50" i="4"/>
  <c r="AW69" i="4"/>
  <c r="AY69" i="4"/>
  <c r="AV69" i="4"/>
  <c r="AX69" i="4"/>
  <c r="AW79" i="4"/>
  <c r="AY79" i="4"/>
  <c r="AX79" i="4"/>
  <c r="AV79" i="4"/>
  <c r="AZ79" i="4" s="1"/>
  <c r="AW81" i="4"/>
  <c r="AY81" i="4"/>
  <c r="AX81" i="4"/>
  <c r="AV81" i="4"/>
  <c r="AX91" i="4"/>
  <c r="AW91" i="4"/>
  <c r="AV91" i="4"/>
  <c r="AY91" i="4"/>
  <c r="AW98" i="4"/>
  <c r="AY98" i="4"/>
  <c r="AX98" i="4"/>
  <c r="AV98" i="4"/>
  <c r="AX104" i="4"/>
  <c r="AV104" i="4"/>
  <c r="AW104" i="4"/>
  <c r="AY104" i="4"/>
  <c r="AX106" i="4"/>
  <c r="AY106" i="4"/>
  <c r="AW106" i="4"/>
  <c r="AV106" i="4"/>
  <c r="AW122" i="4"/>
  <c r="AY122" i="4"/>
  <c r="AX122" i="4"/>
  <c r="AV122" i="4"/>
  <c r="AW124" i="4"/>
  <c r="AX124" i="4"/>
  <c r="AV124" i="4"/>
  <c r="AY124" i="4"/>
  <c r="AX126" i="4"/>
  <c r="AV126" i="4"/>
  <c r="AW126" i="4"/>
  <c r="AY126" i="4"/>
  <c r="AX132" i="4"/>
  <c r="AW132" i="4"/>
  <c r="AY132" i="4"/>
  <c r="AV132" i="4"/>
  <c r="AX14" i="4"/>
  <c r="AW14" i="4"/>
  <c r="AY14" i="4"/>
  <c r="AV14" i="4"/>
  <c r="AX16" i="4"/>
  <c r="AW16" i="4"/>
  <c r="AY16" i="4"/>
  <c r="AV16" i="4"/>
  <c r="AW11" i="4"/>
  <c r="AY11" i="4"/>
  <c r="AX11" i="4"/>
  <c r="AV11" i="4"/>
  <c r="AW13" i="4"/>
  <c r="AY13" i="4"/>
  <c r="AV13" i="4"/>
  <c r="AX13" i="4"/>
  <c r="AW15" i="4"/>
  <c r="AY15" i="4"/>
  <c r="AV15" i="4"/>
  <c r="AX15" i="4"/>
  <c r="AW17" i="4"/>
  <c r="AY17" i="4"/>
  <c r="AV17" i="4"/>
  <c r="AX17" i="4"/>
  <c r="AX23" i="4"/>
  <c r="AW23" i="4"/>
  <c r="AY23" i="4"/>
  <c r="AV23" i="4"/>
  <c r="AX25" i="4"/>
  <c r="AW25" i="4"/>
  <c r="AY25" i="4"/>
  <c r="AV25" i="4"/>
  <c r="AW28" i="4"/>
  <c r="AY28" i="4"/>
  <c r="AV28" i="4"/>
  <c r="AX28" i="4"/>
  <c r="AW30" i="4"/>
  <c r="AY30" i="4"/>
  <c r="AV30" i="4"/>
  <c r="AX30" i="4"/>
  <c r="AX35" i="4"/>
  <c r="AX37" i="4" s="1"/>
  <c r="AW35" i="4"/>
  <c r="AW37" i="4" s="1"/>
  <c r="AV35" i="4"/>
  <c r="AY35" i="4"/>
  <c r="AX41" i="4"/>
  <c r="AV41" i="4"/>
  <c r="AY41" i="4"/>
  <c r="AW41" i="4"/>
  <c r="AW49" i="4"/>
  <c r="AY49" i="4"/>
  <c r="AV49" i="4"/>
  <c r="AX49" i="4"/>
  <c r="AX52" i="4" s="1"/>
  <c r="AX55" i="4"/>
  <c r="AX58" i="4" s="1"/>
  <c r="AV55" i="4"/>
  <c r="AW55" i="4"/>
  <c r="AY55" i="4"/>
  <c r="AW61" i="4"/>
  <c r="AW63" i="4" s="1"/>
  <c r="AY61" i="4"/>
  <c r="AX61" i="4"/>
  <c r="AX63" i="4" s="1"/>
  <c r="AV61" i="4"/>
  <c r="AW70" i="4"/>
  <c r="AY70" i="4"/>
  <c r="AV70" i="4"/>
  <c r="AX70" i="4"/>
  <c r="AW72" i="4"/>
  <c r="AY72" i="4"/>
  <c r="AV72" i="4"/>
  <c r="AX72" i="4"/>
  <c r="AX78" i="4"/>
  <c r="AV78" i="4"/>
  <c r="AW78" i="4"/>
  <c r="AY78" i="4"/>
  <c r="AX80" i="4"/>
  <c r="AV80" i="4"/>
  <c r="AY80" i="4"/>
  <c r="AW80" i="4"/>
  <c r="AX89" i="4"/>
  <c r="AV89" i="4"/>
  <c r="AY89" i="4"/>
  <c r="AW89" i="4"/>
  <c r="AW96" i="4"/>
  <c r="AY96" i="4"/>
  <c r="AV96" i="4"/>
  <c r="AX96" i="4"/>
  <c r="AX99" i="4"/>
  <c r="AV99" i="4"/>
  <c r="AY99" i="4"/>
  <c r="AW99" i="4"/>
  <c r="AW105" i="4"/>
  <c r="AY105" i="4"/>
  <c r="AV105" i="4"/>
  <c r="AX105" i="4"/>
  <c r="AX121" i="4"/>
  <c r="AW121" i="4"/>
  <c r="AY121" i="4"/>
  <c r="AV121" i="4"/>
  <c r="AX123" i="4"/>
  <c r="AW123" i="4"/>
  <c r="AY123" i="4"/>
  <c r="AV123" i="4"/>
  <c r="AW125" i="4"/>
  <c r="AY125" i="4"/>
  <c r="AX125" i="4"/>
  <c r="AV125" i="4"/>
  <c r="AW131" i="4"/>
  <c r="AY131" i="4"/>
  <c r="AX131" i="4"/>
  <c r="AV131" i="4"/>
  <c r="AW133" i="4"/>
  <c r="AY133" i="4"/>
  <c r="AV133" i="4"/>
  <c r="AX133" i="4"/>
  <c r="Z114" i="4"/>
  <c r="AX27" i="4"/>
  <c r="AW27" i="4"/>
  <c r="AY27" i="4"/>
  <c r="AV27" i="4"/>
  <c r="J114" i="4"/>
  <c r="N114" i="4"/>
  <c r="T114" i="4"/>
  <c r="AC85" i="4"/>
  <c r="AF114" i="4"/>
  <c r="AD118" i="4"/>
  <c r="AD149" i="4" s="1"/>
  <c r="AD10" i="4" s="1"/>
  <c r="BC52" i="4"/>
  <c r="BE58" i="4"/>
  <c r="BE63" i="4"/>
  <c r="BC83" i="4"/>
  <c r="BE93" i="4"/>
  <c r="BE101" i="4"/>
  <c r="BE108" i="4"/>
  <c r="U19" i="4"/>
  <c r="U45" i="4" s="1"/>
  <c r="U151" i="4" s="1"/>
  <c r="BE128" i="4"/>
  <c r="BC147" i="4"/>
  <c r="BC32" i="4"/>
  <c r="BE37" i="4"/>
  <c r="BD43" i="4"/>
  <c r="BD83" i="4"/>
  <c r="BE32" i="4"/>
  <c r="K65" i="4"/>
  <c r="BE52" i="4"/>
  <c r="N85" i="4"/>
  <c r="BE83" i="4"/>
  <c r="BC108" i="4"/>
  <c r="BE135" i="4"/>
  <c r="BE147" i="4"/>
  <c r="BC128" i="4"/>
  <c r="BB58" i="4"/>
  <c r="BB135" i="4"/>
  <c r="BC141" i="4"/>
  <c r="AE118" i="4"/>
  <c r="AE149" i="4" s="1"/>
  <c r="BB37" i="4"/>
  <c r="BH37" i="4" s="1"/>
  <c r="BC116" i="4"/>
  <c r="AK118" i="4"/>
  <c r="BB43" i="4"/>
  <c r="BB63" i="4"/>
  <c r="BC101" i="4"/>
  <c r="BB147" i="4"/>
  <c r="BB40" i="4"/>
  <c r="BH40" i="4" s="1"/>
  <c r="X118" i="4"/>
  <c r="X149" i="4" s="1"/>
  <c r="X10" i="4" s="1"/>
  <c r="AI118" i="4"/>
  <c r="AI149" i="4" s="1"/>
  <c r="AI10" i="4" s="1"/>
  <c r="AG101" i="4"/>
  <c r="AG114" i="4" s="1"/>
  <c r="BE85" i="4"/>
  <c r="BD65" i="4"/>
  <c r="J85" i="4"/>
  <c r="T85" i="4"/>
  <c r="BE141" i="4"/>
  <c r="BC43" i="4"/>
  <c r="BC135" i="4"/>
  <c r="BC37" i="4"/>
  <c r="BB75" i="4"/>
  <c r="BB128" i="4"/>
  <c r="AH118" i="4"/>
  <c r="AH149" i="4" s="1"/>
  <c r="AH10" i="4" s="1"/>
  <c r="BB141" i="4"/>
  <c r="BB32" i="4"/>
  <c r="BH32" i="4" s="1"/>
  <c r="BB52" i="4"/>
  <c r="BH52" i="4" s="1"/>
  <c r="BC58" i="4"/>
  <c r="BB83" i="4"/>
  <c r="BB93" i="4"/>
  <c r="BB101" i="4"/>
  <c r="BB108" i="4"/>
  <c r="BH108" i="4" s="1"/>
  <c r="AA118" i="4"/>
  <c r="AA149" i="4" s="1"/>
  <c r="AA10" i="4" s="1"/>
  <c r="BE75" i="4"/>
  <c r="BD128" i="4"/>
  <c r="BC63" i="4"/>
  <c r="BC75" i="4"/>
  <c r="Y118" i="4"/>
  <c r="Y149" i="4" s="1"/>
  <c r="Y10" i="4" s="1"/>
  <c r="BD97" i="4"/>
  <c r="BH97" i="4" s="1"/>
  <c r="AT101" i="4"/>
  <c r="AC101" i="4"/>
  <c r="AC93" i="4"/>
  <c r="BC93" i="4"/>
  <c r="AT58" i="4"/>
  <c r="AW147" i="4"/>
  <c r="AT63" i="4"/>
  <c r="AV58" i="4"/>
  <c r="AV141" i="4"/>
  <c r="AF110" i="4"/>
  <c r="AF118" i="4"/>
  <c r="AF149" i="4" s="1"/>
  <c r="Z110" i="4"/>
  <c r="I110" i="4"/>
  <c r="N110" i="4"/>
  <c r="AQ110" i="4"/>
  <c r="BE110" i="4" s="1"/>
  <c r="BE114" i="4"/>
  <c r="K110" i="4"/>
  <c r="T65" i="4"/>
  <c r="I65" i="4"/>
  <c r="O65" i="4"/>
  <c r="E110" i="4"/>
  <c r="E114" i="4"/>
  <c r="J65" i="4"/>
  <c r="E65" i="4"/>
  <c r="N65" i="4"/>
  <c r="AQ65" i="4"/>
  <c r="AV63" i="4"/>
  <c r="E85" i="4"/>
  <c r="T110" i="4"/>
  <c r="O85" i="4"/>
  <c r="AZ27" i="4"/>
  <c r="O110" i="4"/>
  <c r="K85" i="4"/>
  <c r="J110" i="4"/>
  <c r="I85" i="4"/>
  <c r="AT141" i="4"/>
  <c r="AT43" i="4"/>
  <c r="AT52" i="4"/>
  <c r="AT75" i="4"/>
  <c r="AT32" i="4"/>
  <c r="AY37" i="4"/>
  <c r="AT128" i="4"/>
  <c r="AY63" i="4"/>
  <c r="AT108" i="4"/>
  <c r="AT135" i="4"/>
  <c r="AY141" i="4"/>
  <c r="AT37" i="4"/>
  <c r="AT83" i="4"/>
  <c r="BH101" i="4" l="1"/>
  <c r="BH128" i="4"/>
  <c r="BH43" i="4"/>
  <c r="AT114" i="4"/>
  <c r="BH141" i="4"/>
  <c r="AX141" i="4"/>
  <c r="BH135" i="4"/>
  <c r="AF10" i="4"/>
  <c r="Y19" i="4"/>
  <c r="Y45" i="4" s="1"/>
  <c r="Y151" i="4" s="1"/>
  <c r="AD19" i="4"/>
  <c r="AD45" i="4" s="1"/>
  <c r="AD151" i="4" s="1"/>
  <c r="AE10" i="4"/>
  <c r="AE19" i="4" s="1"/>
  <c r="AE45" i="4" s="1"/>
  <c r="AE151" i="4" s="1"/>
  <c r="AX135" i="4"/>
  <c r="BH147" i="4"/>
  <c r="AX43" i="4"/>
  <c r="AX65" i="4"/>
  <c r="AH19" i="4"/>
  <c r="AH45" i="4" s="1"/>
  <c r="AH151" i="4" s="1"/>
  <c r="AW115" i="4"/>
  <c r="AY115" i="4"/>
  <c r="AV115" i="4"/>
  <c r="AX115" i="4"/>
  <c r="AX116" i="4"/>
  <c r="AW116" i="4"/>
  <c r="AV116" i="4"/>
  <c r="AY116" i="4"/>
  <c r="AZ116" i="4" s="1"/>
  <c r="BD85" i="4"/>
  <c r="AX128" i="4"/>
  <c r="AX83" i="4"/>
  <c r="AX75" i="4"/>
  <c r="AW90" i="4"/>
  <c r="AY90" i="4"/>
  <c r="AV90" i="4"/>
  <c r="AV93" i="4" s="1"/>
  <c r="AX90" i="4"/>
  <c r="AX93" i="4" s="1"/>
  <c r="AX97" i="4"/>
  <c r="AV97" i="4"/>
  <c r="AW97" i="4"/>
  <c r="AY97" i="4"/>
  <c r="AY101" i="4" s="1"/>
  <c r="AX101" i="4"/>
  <c r="AX108" i="4"/>
  <c r="AX32" i="4"/>
  <c r="AZ13" i="4"/>
  <c r="BD93" i="4"/>
  <c r="BH93" i="4" s="1"/>
  <c r="AC114" i="4"/>
  <c r="BD101" i="4"/>
  <c r="BH83" i="4"/>
  <c r="AA19" i="4"/>
  <c r="AA45" i="4" s="1"/>
  <c r="AA151" i="4" s="1"/>
  <c r="BH75" i="4"/>
  <c r="BH58" i="4"/>
  <c r="BB110" i="4"/>
  <c r="BB85" i="4"/>
  <c r="BB65" i="4"/>
  <c r="BC65" i="4"/>
  <c r="BB116" i="4"/>
  <c r="BH116" i="4" s="1"/>
  <c r="AG110" i="4"/>
  <c r="AY147" i="4"/>
  <c r="BE65" i="4"/>
  <c r="AZ14" i="4"/>
  <c r="Z118" i="4"/>
  <c r="BH63" i="4"/>
  <c r="BC85" i="4"/>
  <c r="BB114" i="4"/>
  <c r="AK149" i="4"/>
  <c r="AK10" i="4" s="1"/>
  <c r="X19" i="4"/>
  <c r="X45" i="4" s="1"/>
  <c r="X151" i="4" s="1"/>
  <c r="BC114" i="4"/>
  <c r="BC110" i="4"/>
  <c r="AY43" i="4"/>
  <c r="AZ15" i="4"/>
  <c r="AT93" i="4"/>
  <c r="AT110" i="4" s="1"/>
  <c r="AY93" i="4"/>
  <c r="AC110" i="4"/>
  <c r="AZ28" i="4"/>
  <c r="AZ11" i="4"/>
  <c r="AZ17" i="4"/>
  <c r="AW58" i="4"/>
  <c r="AZ145" i="4"/>
  <c r="AZ144" i="4"/>
  <c r="AZ71" i="4"/>
  <c r="AZ50" i="4"/>
  <c r="AZ12" i="4"/>
  <c r="AW52" i="4"/>
  <c r="AY58" i="4"/>
  <c r="AY65" i="4" s="1"/>
  <c r="AZ105" i="4"/>
  <c r="AT65" i="4"/>
  <c r="AZ73" i="4"/>
  <c r="AW93" i="4"/>
  <c r="AZ133" i="4"/>
  <c r="AW135" i="4"/>
  <c r="AI19" i="4"/>
  <c r="AI45" i="4" s="1"/>
  <c r="AI151" i="4" s="1"/>
  <c r="AY108" i="4"/>
  <c r="AZ91" i="4"/>
  <c r="AZ125" i="4"/>
  <c r="AZ80" i="4"/>
  <c r="AW75" i="4"/>
  <c r="AW43" i="4"/>
  <c r="AZ98" i="4"/>
  <c r="AY83" i="4"/>
  <c r="AV75" i="4"/>
  <c r="AZ122" i="4"/>
  <c r="AW108" i="4"/>
  <c r="AZ106" i="4"/>
  <c r="AZ69" i="4"/>
  <c r="AY135" i="4"/>
  <c r="AB19" i="4"/>
  <c r="AB45" i="4" s="1"/>
  <c r="AB151" i="4" s="1"/>
  <c r="AZ25" i="4"/>
  <c r="J118" i="4"/>
  <c r="J149" i="4" s="1"/>
  <c r="K118" i="4"/>
  <c r="K149" i="4" s="1"/>
  <c r="N118" i="4"/>
  <c r="N149" i="4" s="1"/>
  <c r="E118" i="4"/>
  <c r="AV147" i="4"/>
  <c r="AZ55" i="4"/>
  <c r="AZ29" i="4"/>
  <c r="I118" i="4"/>
  <c r="I149" i="4" s="1"/>
  <c r="I10" i="4" s="1"/>
  <c r="AZ124" i="4"/>
  <c r="AQ118" i="4"/>
  <c r="AQ149" i="4" s="1"/>
  <c r="AQ10" i="4" s="1"/>
  <c r="AZ41" i="4"/>
  <c r="AZ78" i="4"/>
  <c r="AZ132" i="4"/>
  <c r="AZ123" i="4"/>
  <c r="O118" i="4"/>
  <c r="AV101" i="4"/>
  <c r="AZ96" i="4"/>
  <c r="T118" i="4"/>
  <c r="T149" i="4" s="1"/>
  <c r="T10" i="4" s="1"/>
  <c r="AZ70" i="4"/>
  <c r="AZ26" i="4"/>
  <c r="AY75" i="4"/>
  <c r="AW32" i="4"/>
  <c r="AZ23" i="4"/>
  <c r="AZ81" i="4"/>
  <c r="AZ139" i="4"/>
  <c r="AZ126" i="4"/>
  <c r="AY128" i="4"/>
  <c r="AZ22" i="4"/>
  <c r="AY32" i="4"/>
  <c r="AV43" i="4"/>
  <c r="AZ40" i="4"/>
  <c r="AV52" i="4"/>
  <c r="AV65" i="4" s="1"/>
  <c r="AZ49" i="4"/>
  <c r="AV135" i="4"/>
  <c r="AZ131" i="4"/>
  <c r="AV108" i="4"/>
  <c r="AZ104" i="4"/>
  <c r="AV83" i="4"/>
  <c r="AZ99" i="4"/>
  <c r="AZ16" i="4"/>
  <c r="AV128" i="4"/>
  <c r="AW83" i="4"/>
  <c r="AZ89" i="4"/>
  <c r="AZ61" i="4"/>
  <c r="AZ63" i="4" s="1"/>
  <c r="AW128" i="4"/>
  <c r="AZ72" i="4"/>
  <c r="AZ30" i="4"/>
  <c r="AT85" i="4"/>
  <c r="AZ121" i="4"/>
  <c r="AZ115" i="4"/>
  <c r="AZ24" i="4"/>
  <c r="AZ35" i="4"/>
  <c r="AZ37" i="4" s="1"/>
  <c r="AV37" i="4"/>
  <c r="AV32" i="4"/>
  <c r="AZ138" i="4"/>
  <c r="BE10" i="4" l="1"/>
  <c r="BH85" i="4"/>
  <c r="T19" i="4"/>
  <c r="T45" i="4" s="1"/>
  <c r="T151" i="4" s="1"/>
  <c r="N10" i="4"/>
  <c r="N19" i="4" s="1"/>
  <c r="N45" i="4" s="1"/>
  <c r="N151" i="4" s="1"/>
  <c r="J10" i="4"/>
  <c r="J19" i="4" s="1"/>
  <c r="J45" i="4" s="1"/>
  <c r="J151" i="4" s="1"/>
  <c r="K10" i="4"/>
  <c r="K19" i="4" s="1"/>
  <c r="K45" i="4" s="1"/>
  <c r="K151" i="4" s="1"/>
  <c r="AZ97" i="4"/>
  <c r="AW101" i="4"/>
  <c r="AW110" i="4" s="1"/>
  <c r="AX110" i="4"/>
  <c r="AX85" i="4"/>
  <c r="AZ52" i="4"/>
  <c r="AZ90" i="4"/>
  <c r="AZ93" i="4" s="1"/>
  <c r="BD110" i="4"/>
  <c r="BH110" i="4" s="1"/>
  <c r="BC118" i="4"/>
  <c r="E149" i="4"/>
  <c r="E10" i="4" s="1"/>
  <c r="BB10" i="4" s="1"/>
  <c r="BB118" i="4"/>
  <c r="BE149" i="4"/>
  <c r="Z149" i="4"/>
  <c r="Z10" i="4" s="1"/>
  <c r="BE118" i="4"/>
  <c r="BH65" i="4"/>
  <c r="O149" i="4"/>
  <c r="AG118" i="4"/>
  <c r="AG149" i="4" s="1"/>
  <c r="AG10" i="4" s="1"/>
  <c r="AW65" i="4"/>
  <c r="BD114" i="4"/>
  <c r="BH114" i="4" s="1"/>
  <c r="AC118" i="4"/>
  <c r="AZ58" i="4"/>
  <c r="AZ147" i="4"/>
  <c r="AZ43" i="4"/>
  <c r="AW85" i="4"/>
  <c r="AV85" i="4"/>
  <c r="AF19" i="4"/>
  <c r="AF45" i="4" s="1"/>
  <c r="AF151" i="4" s="1"/>
  <c r="AY110" i="4"/>
  <c r="AY85" i="4"/>
  <c r="AZ83" i="4"/>
  <c r="AZ108" i="4"/>
  <c r="AQ19" i="4"/>
  <c r="AQ45" i="4" s="1"/>
  <c r="AQ151" i="4" s="1"/>
  <c r="I19" i="4"/>
  <c r="I45" i="4" s="1"/>
  <c r="I151" i="4" s="1"/>
  <c r="AZ75" i="4"/>
  <c r="AZ101" i="4"/>
  <c r="AZ141" i="4"/>
  <c r="AZ135" i="4"/>
  <c r="AV110" i="4"/>
  <c r="AZ32" i="4"/>
  <c r="AZ128" i="4"/>
  <c r="BC149" i="4" l="1"/>
  <c r="O10" i="4"/>
  <c r="BC10" i="4" s="1"/>
  <c r="AX114" i="4"/>
  <c r="AX118" i="4" s="1"/>
  <c r="AX149" i="4" s="1"/>
  <c r="AV114" i="4"/>
  <c r="AV118" i="4" s="1"/>
  <c r="AV149" i="4" s="1"/>
  <c r="AY114" i="4"/>
  <c r="AY118" i="4" s="1"/>
  <c r="AY149" i="4" s="1"/>
  <c r="AW114" i="4"/>
  <c r="AW118" i="4" s="1"/>
  <c r="AW149" i="4" s="1"/>
  <c r="AZ65" i="4"/>
  <c r="AT118" i="4"/>
  <c r="AG19" i="4"/>
  <c r="AG45" i="4" s="1"/>
  <c r="AG151" i="4" s="1"/>
  <c r="AK19" i="4"/>
  <c r="BE19" i="4" s="1"/>
  <c r="BB149" i="4"/>
  <c r="AC149" i="4"/>
  <c r="BD118" i="4"/>
  <c r="BH118" i="4" s="1"/>
  <c r="AZ85" i="4"/>
  <c r="AZ110" i="4"/>
  <c r="AT149" i="4" l="1"/>
  <c r="AC10" i="4"/>
  <c r="AZ114" i="4"/>
  <c r="AZ118" i="4" s="1"/>
  <c r="AZ149" i="4" s="1"/>
  <c r="Z19" i="4"/>
  <c r="AK45" i="4"/>
  <c r="O19" i="4"/>
  <c r="BC19" i="4" s="1"/>
  <c r="E19" i="4"/>
  <c r="BB19" i="4" s="1"/>
  <c r="BD149" i="4"/>
  <c r="BH149" i="4" s="1"/>
  <c r="AT10" i="4" l="1"/>
  <c r="BD10" i="4"/>
  <c r="BH10" i="4" s="1"/>
  <c r="E45" i="4"/>
  <c r="Z45" i="4"/>
  <c r="O45" i="4"/>
  <c r="BC45" i="4" s="1"/>
  <c r="AK151" i="4"/>
  <c r="BE151" i="4" s="1"/>
  <c r="BE45" i="4"/>
  <c r="AC19" i="4"/>
  <c r="BD19" i="4" s="1"/>
  <c r="BH19" i="4" s="1"/>
  <c r="BH45" i="4" s="1"/>
  <c r="AX10" i="4" l="1"/>
  <c r="AX19" i="4" s="1"/>
  <c r="AX45" i="4" s="1"/>
  <c r="AX151" i="4" s="1"/>
  <c r="AV10" i="4"/>
  <c r="AW10" i="4"/>
  <c r="AW19" i="4" s="1"/>
  <c r="AW45" i="4" s="1"/>
  <c r="AW151" i="4" s="1"/>
  <c r="AY10" i="4"/>
  <c r="AY19" i="4" s="1"/>
  <c r="AY45" i="4" s="1"/>
  <c r="AY151" i="4" s="1"/>
  <c r="Z151" i="4"/>
  <c r="O151" i="4"/>
  <c r="BC151" i="4" s="1"/>
  <c r="E151" i="4"/>
  <c r="BB151" i="4" s="1"/>
  <c r="BB45" i="4"/>
  <c r="AT19" i="4"/>
  <c r="AT45" i="4" s="1"/>
  <c r="AT151" i="4" s="1"/>
  <c r="AC45" i="4"/>
  <c r="AV19" i="4" l="1"/>
  <c r="AV45" i="4" s="1"/>
  <c r="AV151" i="4" s="1"/>
  <c r="AZ10" i="4"/>
  <c r="AZ19" i="4" s="1"/>
  <c r="AZ45" i="4" s="1"/>
  <c r="AZ151" i="4" s="1"/>
  <c r="BD45" i="4"/>
  <c r="AC151" i="4"/>
  <c r="BD151" i="4" s="1"/>
  <c r="BH151" i="4" l="1"/>
  <c r="BJ152" i="4" s="1"/>
</calcChain>
</file>

<file path=xl/sharedStrings.xml><?xml version="1.0" encoding="utf-8"?>
<sst xmlns="http://schemas.openxmlformats.org/spreadsheetml/2006/main" count="233" uniqueCount="139">
  <si>
    <t>Year 1</t>
  </si>
  <si>
    <t>Year 2</t>
  </si>
  <si>
    <t>Year 3</t>
  </si>
  <si>
    <t>Total</t>
  </si>
  <si>
    <t>APPENDICES 1 AND 2</t>
  </si>
  <si>
    <t>GF/</t>
  </si>
  <si>
    <t xml:space="preserve"> </t>
  </si>
  <si>
    <t xml:space="preserve">                                                  BUDGET in UNEP Format -- GEF Resources</t>
  </si>
  <si>
    <t>Component</t>
  </si>
  <si>
    <t>Activity</t>
  </si>
  <si>
    <t>US$</t>
  </si>
  <si>
    <t>PROJECT PERSONNEL COMPONENT</t>
  </si>
  <si>
    <t>Project Personnel</t>
  </si>
  <si>
    <t>Part-time project director</t>
  </si>
  <si>
    <t>Landuse / physical planner</t>
  </si>
  <si>
    <t>Socioeconomist</t>
  </si>
  <si>
    <t>Tourism expert</t>
  </si>
  <si>
    <t>Misc technical GOSL support, incl field and nursery assistance</t>
  </si>
  <si>
    <t>Sub-Total</t>
  </si>
  <si>
    <t>Consultants</t>
  </si>
  <si>
    <t>Environmental Education / Training Specialist / Social Marketing</t>
  </si>
  <si>
    <t>Biodiversity / Conservation Experts (terrestrial &amp; aquatic)</t>
  </si>
  <si>
    <t>Socioeconomist / Livelihood expert</t>
  </si>
  <si>
    <t>Sustainable Forest Management; Climate Change / Carbon Specialist</t>
  </si>
  <si>
    <t>Ecotourism Expert</t>
  </si>
  <si>
    <t>Agro-processing / Marketing Specialist</t>
  </si>
  <si>
    <t>Land Degradation &amp; Physical Planning Expert</t>
  </si>
  <si>
    <t>Policy Expert, Legislative Drafter</t>
  </si>
  <si>
    <t>Administrative Support</t>
  </si>
  <si>
    <t>Admin GOSL support</t>
  </si>
  <si>
    <t>Travel on Official Business</t>
  </si>
  <si>
    <t>Local and national travel</t>
  </si>
  <si>
    <t>International travel</t>
  </si>
  <si>
    <t>Component Total</t>
  </si>
  <si>
    <t>SUB-CONTRACT COMPONENT</t>
  </si>
  <si>
    <t>Sub-Contracts with cooperating agencies (UN Agency)</t>
  </si>
  <si>
    <t>Sub-Contracts with supporting organisation (NGOs, Govts.)</t>
  </si>
  <si>
    <t>Sub-Contracts with commercial organisations</t>
  </si>
  <si>
    <t>Misc private sector contributions</t>
  </si>
  <si>
    <t>TRAINING COMPONENT</t>
  </si>
  <si>
    <t>Group-Training</t>
  </si>
  <si>
    <t>Training of GOSL agency and project partner staff</t>
  </si>
  <si>
    <t>Volunteer and student placements</t>
  </si>
  <si>
    <t>Training of community stakeholders and groups</t>
  </si>
  <si>
    <t>Awareness-raising in schools and youth organisations</t>
  </si>
  <si>
    <t>Pubic awareness-raising among general public</t>
  </si>
  <si>
    <t>Meetings/Conferences</t>
  </si>
  <si>
    <t>Project management meetings</t>
  </si>
  <si>
    <t>National workshops and consultations</t>
  </si>
  <si>
    <t>Regional and international meetings and conferences of relevance</t>
  </si>
  <si>
    <t>Overseas training courses</t>
  </si>
  <si>
    <t>EQUIPMENT AND PREMISES COMPONENT</t>
  </si>
  <si>
    <t>Expendable Equipment</t>
  </si>
  <si>
    <t>Field, lab and office consumables for NE coast intervention sites</t>
  </si>
  <si>
    <t>Field, lab and office consumables for project management</t>
  </si>
  <si>
    <t>Field, lab and office consumables for training activities</t>
  </si>
  <si>
    <t>Sub-total</t>
  </si>
  <si>
    <t>Non-Expendable Equipment</t>
  </si>
  <si>
    <t>Non-expendable equipment for NE coast intervention sites</t>
  </si>
  <si>
    <t>Non-expendable equipment for project management</t>
  </si>
  <si>
    <t>Non-expendable equipment for  training activities</t>
  </si>
  <si>
    <t>Nursery and planting materials</t>
  </si>
  <si>
    <t>Premises Rent</t>
  </si>
  <si>
    <t>Use of office facilities</t>
  </si>
  <si>
    <t>Use of IT and GIS facilities</t>
  </si>
  <si>
    <t>MISCELLANEOUS COMPONENT</t>
  </si>
  <si>
    <t>Operation and Maintenance of Equipment</t>
  </si>
  <si>
    <t>Operation and maintenance costs of field equipment and tools</t>
  </si>
  <si>
    <t>Operation and maintenance of national project management, IT and GIS equipment</t>
  </si>
  <si>
    <t>Operation and maintenance costs of vehicles</t>
  </si>
  <si>
    <t>Reporting Costs</t>
  </si>
  <si>
    <t>Project auditing</t>
  </si>
  <si>
    <t>Production of awareness-raising materials, including mascots</t>
  </si>
  <si>
    <t>Regional and international knowledge exchange</t>
  </si>
  <si>
    <t>Reporting to facilitate external communication and information exchange</t>
  </si>
  <si>
    <t>Production of NE Coast interpretation materials</t>
  </si>
  <si>
    <t>Sundry</t>
  </si>
  <si>
    <t>Telecommunication and website</t>
  </si>
  <si>
    <t>Casual labour</t>
  </si>
  <si>
    <t>Hospitality &amp; Entertainment</t>
  </si>
  <si>
    <t>Social marketing and special events</t>
  </si>
  <si>
    <t>Evaluation</t>
  </si>
  <si>
    <t>Mid-Term Evaluation - UNEP</t>
  </si>
  <si>
    <t>Terminal Evaluation - UNEP</t>
  </si>
  <si>
    <t>GRAND TOTAL</t>
  </si>
  <si>
    <t>Business development</t>
  </si>
  <si>
    <t>1.1.2.1</t>
  </si>
  <si>
    <t>1.1.2.2</t>
  </si>
  <si>
    <t>1.1.2.3</t>
  </si>
  <si>
    <t>1.1.3.1</t>
  </si>
  <si>
    <t>1.1.3.2</t>
  </si>
  <si>
    <t>Agroforester</t>
  </si>
  <si>
    <t>2.3.1.1</t>
  </si>
  <si>
    <t>2.3.2.1</t>
  </si>
  <si>
    <t>3.1.1.1</t>
  </si>
  <si>
    <t>3.1.1.2</t>
  </si>
  <si>
    <t>3.1.1.3</t>
  </si>
  <si>
    <t>3.2.1.1</t>
  </si>
  <si>
    <t>MAFF: Fisheries/marine biologist, vet &amp; lifestock</t>
  </si>
  <si>
    <t>MSDEST: Forester, Wildlife biologist, Conservationist. BD Coordinator, Environmental Education</t>
  </si>
  <si>
    <t>3.3.1.1.</t>
  </si>
  <si>
    <t>3.3.1.2</t>
  </si>
  <si>
    <t>3.3.1.3</t>
  </si>
  <si>
    <t>2.3.4.1</t>
  </si>
  <si>
    <t>Use of laboratory facilities and herbarium</t>
  </si>
  <si>
    <t>Year 4</t>
  </si>
  <si>
    <t>1.1.1.1</t>
  </si>
  <si>
    <t>1.1.1.2</t>
  </si>
  <si>
    <t>1.1.1.3</t>
  </si>
  <si>
    <t>1.1.3.3</t>
  </si>
  <si>
    <t>1.1.3.4</t>
  </si>
  <si>
    <t>2.1.1.1</t>
  </si>
  <si>
    <t>2.1.1.2</t>
  </si>
  <si>
    <t>2.2.1.1</t>
  </si>
  <si>
    <t>2.2.1.2</t>
  </si>
  <si>
    <t>2.2.1.3</t>
  </si>
  <si>
    <t>2.3.2.2</t>
  </si>
  <si>
    <t>2.3.3.1</t>
  </si>
  <si>
    <t>2.3.3.2</t>
  </si>
  <si>
    <t>3.1.2.1</t>
  </si>
  <si>
    <t>3.1.2.2</t>
  </si>
  <si>
    <t>3.1.2.3</t>
  </si>
  <si>
    <t>3.2.2.1</t>
  </si>
  <si>
    <t>4..1.1.1</t>
  </si>
  <si>
    <t>4..1.1.2</t>
  </si>
  <si>
    <t>4..1.1.3</t>
  </si>
  <si>
    <t>4..1.1.4</t>
  </si>
  <si>
    <t>4.2.1.1</t>
  </si>
  <si>
    <t>4.2.2.1</t>
  </si>
  <si>
    <t>4.2.2.2</t>
  </si>
  <si>
    <t>Full-time project coordinator</t>
  </si>
  <si>
    <t>Misc NGO arrangements</t>
  </si>
  <si>
    <t>Misc CBO arrangements</t>
  </si>
  <si>
    <t>BY YEAR</t>
  </si>
  <si>
    <t>BY COMPONENT</t>
  </si>
  <si>
    <t>BY ACTIVITY</t>
  </si>
  <si>
    <t>PMC</t>
  </si>
  <si>
    <t>Broadcasting and dissemination of awarenss-raising materials</t>
  </si>
  <si>
    <t>Hosting of project visitor experts and exchanges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</si>
</sst>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92D050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363">
    <xf numFmtId="0" fontId="0" fillId="0" borderId="0" xfId="0"/>
    <xf numFmtId="0" fontId="1" fillId="0" borderId="0" xfId="0" applyFont="1"/>
    <xf numFmtId="0" fontId="0" fillId="0" borderId="0" xfId="0" applyFont="1"/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11" xfId="0" applyBorder="1"/>
    <xf numFmtId="0" fontId="3" fillId="0" borderId="12" xfId="0" applyFont="1" applyBorder="1"/>
    <xf numFmtId="0" fontId="0" fillId="0" borderId="12" xfId="0" applyBorder="1"/>
    <xf numFmtId="0" fontId="0" fillId="0" borderId="12" xfId="0" applyBorder="1" applyAlignment="1">
      <alignment horizontal="right"/>
    </xf>
    <xf numFmtId="0" fontId="3" fillId="0" borderId="2" xfId="0" applyFont="1" applyBorder="1" applyAlignment="1"/>
    <xf numFmtId="0" fontId="4" fillId="0" borderId="9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0" fillId="0" borderId="0" xfId="0" applyAlignment="1">
      <alignment vertical="top"/>
    </xf>
    <xf numFmtId="0" fontId="1" fillId="0" borderId="0" xfId="0" applyFont="1" applyAlignment="1">
      <alignment vertical="top"/>
    </xf>
    <xf numFmtId="0" fontId="0" fillId="0" borderId="2" xfId="0" applyFont="1" applyBorder="1"/>
    <xf numFmtId="0" fontId="0" fillId="0" borderId="0" xfId="0" applyFont="1" applyBorder="1"/>
    <xf numFmtId="0" fontId="0" fillId="0" borderId="15" xfId="0" applyFont="1" applyBorder="1" applyAlignment="1">
      <alignment horizontal="right"/>
    </xf>
    <xf numFmtId="0" fontId="0" fillId="0" borderId="1" xfId="0" applyFont="1" applyBorder="1" applyAlignment="1">
      <alignment horizontal="right"/>
    </xf>
    <xf numFmtId="0" fontId="0" fillId="0" borderId="15" xfId="0" applyFont="1" applyBorder="1"/>
    <xf numFmtId="0" fontId="0" fillId="0" borderId="15" xfId="0" applyFont="1" applyFill="1" applyBorder="1"/>
    <xf numFmtId="0" fontId="0" fillId="0" borderId="1" xfId="0" applyFont="1" applyFill="1" applyBorder="1"/>
    <xf numFmtId="0" fontId="0" fillId="0" borderId="1" xfId="0" applyFont="1" applyFill="1" applyBorder="1" applyAlignment="1">
      <alignment vertical="top"/>
    </xf>
    <xf numFmtId="0" fontId="0" fillId="0" borderId="6" xfId="0" applyFont="1" applyFill="1" applyBorder="1"/>
    <xf numFmtId="0" fontId="0" fillId="0" borderId="1" xfId="0" applyFont="1" applyBorder="1"/>
    <xf numFmtId="0" fontId="0" fillId="0" borderId="16" xfId="0" applyFont="1" applyBorder="1"/>
    <xf numFmtId="0" fontId="0" fillId="0" borderId="7" xfId="0" applyFont="1" applyBorder="1"/>
    <xf numFmtId="0" fontId="0" fillId="0" borderId="15" xfId="0" applyFont="1" applyBorder="1" applyAlignment="1">
      <alignment vertical="top"/>
    </xf>
    <xf numFmtId="0" fontId="0" fillId="0" borderId="0" xfId="0" applyFont="1" applyAlignment="1">
      <alignment vertical="top"/>
    </xf>
    <xf numFmtId="0" fontId="0" fillId="0" borderId="1" xfId="0" applyFont="1" applyBorder="1" applyAlignment="1">
      <alignment vertical="top"/>
    </xf>
    <xf numFmtId="0" fontId="0" fillId="0" borderId="3" xfId="0" applyFont="1" applyBorder="1" applyAlignment="1">
      <alignment vertical="top"/>
    </xf>
    <xf numFmtId="0" fontId="5" fillId="0" borderId="26" xfId="0" applyFont="1" applyBorder="1" applyAlignment="1">
      <alignment vertical="top" wrapText="1"/>
    </xf>
    <xf numFmtId="0" fontId="0" fillId="0" borderId="16" xfId="0" applyFont="1" applyBorder="1" applyAlignment="1">
      <alignment vertical="top"/>
    </xf>
    <xf numFmtId="0" fontId="0" fillId="0" borderId="7" xfId="0" applyFont="1" applyBorder="1" applyAlignment="1">
      <alignment vertical="top"/>
    </xf>
    <xf numFmtId="0" fontId="0" fillId="0" borderId="7" xfId="0" applyFont="1" applyBorder="1" applyAlignment="1">
      <alignment vertical="top" wrapText="1"/>
    </xf>
    <xf numFmtId="0" fontId="0" fillId="0" borderId="0" xfId="0" applyFont="1" applyBorder="1" applyAlignment="1">
      <alignment vertical="top" wrapText="1"/>
    </xf>
    <xf numFmtId="0" fontId="0" fillId="0" borderId="6" xfId="0" applyFont="1" applyBorder="1" applyAlignment="1">
      <alignment vertical="top" wrapText="1"/>
    </xf>
    <xf numFmtId="0" fontId="0" fillId="0" borderId="0" xfId="0" applyFont="1" applyBorder="1" applyAlignment="1">
      <alignment vertical="top"/>
    </xf>
    <xf numFmtId="0" fontId="0" fillId="0" borderId="6" xfId="0" applyFont="1" applyBorder="1" applyAlignment="1">
      <alignment vertical="top"/>
    </xf>
    <xf numFmtId="0" fontId="6" fillId="0" borderId="1" xfId="0" applyFont="1" applyBorder="1" applyAlignment="1">
      <alignment horizontal="center"/>
    </xf>
    <xf numFmtId="0" fontId="6" fillId="0" borderId="15" xfId="0" applyFont="1" applyBorder="1"/>
    <xf numFmtId="0" fontId="6" fillId="0" borderId="1" xfId="0" applyFont="1" applyBorder="1"/>
    <xf numFmtId="0" fontId="6" fillId="0" borderId="6" xfId="0" applyFont="1" applyBorder="1"/>
    <xf numFmtId="0" fontId="6" fillId="0" borderId="14" xfId="0" applyFont="1" applyBorder="1"/>
    <xf numFmtId="0" fontId="6" fillId="0" borderId="8" xfId="0" applyFont="1" applyBorder="1"/>
    <xf numFmtId="0" fontId="6" fillId="0" borderId="1" xfId="0" applyFont="1" applyBorder="1" applyAlignment="1">
      <alignment horizontal="right"/>
    </xf>
    <xf numFmtId="0" fontId="5" fillId="0" borderId="1" xfId="0" applyFont="1" applyBorder="1" applyAlignment="1">
      <alignment vertical="top"/>
    </xf>
    <xf numFmtId="0" fontId="5" fillId="0" borderId="6" xfId="0" applyFont="1" applyBorder="1"/>
    <xf numFmtId="0" fontId="5" fillId="0" borderId="6" xfId="0" applyFont="1" applyBorder="1" applyAlignment="1">
      <alignment wrapText="1"/>
    </xf>
    <xf numFmtId="0" fontId="6" fillId="0" borderId="5" xfId="0" applyFont="1" applyBorder="1" applyAlignment="1">
      <alignment vertical="top"/>
    </xf>
    <xf numFmtId="0" fontId="6" fillId="0" borderId="10" xfId="0" applyFont="1" applyBorder="1" applyAlignment="1">
      <alignment vertical="top"/>
    </xf>
    <xf numFmtId="0" fontId="5" fillId="0" borderId="6" xfId="0" applyFont="1" applyBorder="1" applyAlignment="1">
      <alignment vertical="top" wrapText="1"/>
    </xf>
    <xf numFmtId="0" fontId="5" fillId="0" borderId="6" xfId="0" applyFont="1" applyBorder="1" applyAlignment="1">
      <alignment vertical="top"/>
    </xf>
    <xf numFmtId="0" fontId="5" fillId="0" borderId="6" xfId="0" applyFont="1" applyFill="1" applyBorder="1" applyAlignment="1">
      <alignment vertical="top" wrapText="1"/>
    </xf>
    <xf numFmtId="0" fontId="5" fillId="0" borderId="3" xfId="0" applyFont="1" applyBorder="1" applyAlignment="1">
      <alignment vertical="top"/>
    </xf>
    <xf numFmtId="0" fontId="6" fillId="0" borderId="15" xfId="0" applyFont="1" applyBorder="1" applyAlignment="1">
      <alignment vertical="top"/>
    </xf>
    <xf numFmtId="0" fontId="6" fillId="0" borderId="3" xfId="0" applyFont="1" applyBorder="1" applyAlignment="1">
      <alignment vertical="top"/>
    </xf>
    <xf numFmtId="0" fontId="6" fillId="0" borderId="26" xfId="0" applyFont="1" applyBorder="1" applyAlignment="1">
      <alignment vertical="top"/>
    </xf>
    <xf numFmtId="0" fontId="6" fillId="0" borderId="1" xfId="0" applyFont="1" applyBorder="1" applyAlignment="1">
      <alignment vertical="top"/>
    </xf>
    <xf numFmtId="0" fontId="6" fillId="0" borderId="6" xfId="0" applyFont="1" applyBorder="1" applyAlignment="1">
      <alignment vertical="top" wrapText="1"/>
    </xf>
    <xf numFmtId="0" fontId="6" fillId="0" borderId="6" xfId="0" applyFont="1" applyBorder="1" applyAlignment="1">
      <alignment vertical="top"/>
    </xf>
    <xf numFmtId="0" fontId="6" fillId="0" borderId="16" xfId="0" applyFont="1" applyBorder="1" applyAlignment="1">
      <alignment vertical="top"/>
    </xf>
    <xf numFmtId="0" fontId="6" fillId="0" borderId="7" xfId="0" applyFont="1" applyBorder="1" applyAlignment="1">
      <alignment vertical="top"/>
    </xf>
    <xf numFmtId="0" fontId="6" fillId="0" borderId="0" xfId="0" applyFont="1" applyBorder="1" applyAlignment="1">
      <alignment vertical="top"/>
    </xf>
    <xf numFmtId="0" fontId="5" fillId="0" borderId="26" xfId="0" applyFont="1" applyFill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6" fillId="0" borderId="0" xfId="0" applyNumberFormat="1" applyFont="1" applyFill="1" applyAlignment="1">
      <alignment vertical="top"/>
    </xf>
    <xf numFmtId="0" fontId="6" fillId="0" borderId="10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5" fillId="0" borderId="1" xfId="0" applyNumberFormat="1" applyFont="1" applyFill="1" applyBorder="1" applyAlignment="1">
      <alignment vertical="top"/>
    </xf>
    <xf numFmtId="0" fontId="6" fillId="0" borderId="1" xfId="0" applyNumberFormat="1" applyFont="1" applyFill="1" applyBorder="1" applyAlignment="1">
      <alignment vertical="top"/>
    </xf>
    <xf numFmtId="0" fontId="6" fillId="0" borderId="7" xfId="0" applyFont="1" applyBorder="1" applyAlignment="1">
      <alignment vertical="top" wrapText="1"/>
    </xf>
    <xf numFmtId="0" fontId="6" fillId="0" borderId="0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6" fillId="0" borderId="19" xfId="0" applyFont="1" applyBorder="1" applyAlignment="1">
      <alignment vertical="top"/>
    </xf>
    <xf numFmtId="0" fontId="6" fillId="0" borderId="20" xfId="0" applyFont="1" applyBorder="1" applyAlignment="1">
      <alignment vertical="top"/>
    </xf>
    <xf numFmtId="0" fontId="6" fillId="0" borderId="27" xfId="0" applyFont="1" applyBorder="1" applyAlignment="1">
      <alignment vertical="top"/>
    </xf>
    <xf numFmtId="0" fontId="5" fillId="0" borderId="0" xfId="0" applyFont="1" applyBorder="1" applyAlignment="1">
      <alignment vertical="top" wrapText="1"/>
    </xf>
    <xf numFmtId="0" fontId="5" fillId="0" borderId="0" xfId="0" applyFont="1" applyBorder="1" applyAlignment="1">
      <alignment vertical="top"/>
    </xf>
    <xf numFmtId="0" fontId="6" fillId="0" borderId="0" xfId="0" applyFont="1" applyBorder="1" applyAlignment="1">
      <alignment horizontal="left" vertical="top" wrapText="1"/>
    </xf>
    <xf numFmtId="0" fontId="0" fillId="0" borderId="0" xfId="0" applyBorder="1"/>
    <xf numFmtId="164" fontId="0" fillId="0" borderId="0" xfId="1" applyNumberFormat="1" applyFont="1" applyAlignment="1">
      <alignment vertical="top"/>
    </xf>
    <xf numFmtId="0" fontId="6" fillId="0" borderId="15" xfId="0" applyFont="1" applyBorder="1" applyAlignment="1">
      <alignment horizontal="center"/>
    </xf>
    <xf numFmtId="0" fontId="6" fillId="0" borderId="15" xfId="0" applyFont="1" applyBorder="1" applyAlignment="1">
      <alignment horizontal="right"/>
    </xf>
    <xf numFmtId="0" fontId="6" fillId="4" borderId="21" xfId="0" applyFont="1" applyFill="1" applyBorder="1" applyAlignment="1">
      <alignment horizontal="center"/>
    </xf>
    <xf numFmtId="0" fontId="6" fillId="4" borderId="22" xfId="0" applyFont="1" applyFill="1" applyBorder="1" applyAlignment="1">
      <alignment horizontal="center"/>
    </xf>
    <xf numFmtId="0" fontId="6" fillId="5" borderId="22" xfId="0" applyFont="1" applyFill="1" applyBorder="1" applyAlignment="1">
      <alignment horizontal="center"/>
    </xf>
    <xf numFmtId="0" fontId="6" fillId="0" borderId="0" xfId="0" applyFont="1" applyBorder="1"/>
    <xf numFmtId="0" fontId="5" fillId="0" borderId="0" xfId="0" applyFont="1" applyBorder="1"/>
    <xf numFmtId="0" fontId="0" fillId="0" borderId="0" xfId="0" applyFont="1" applyFill="1" applyBorder="1"/>
    <xf numFmtId="0" fontId="6" fillId="0" borderId="33" xfId="0" applyFont="1" applyBorder="1" applyAlignment="1">
      <alignment vertical="top"/>
    </xf>
    <xf numFmtId="0" fontId="3" fillId="0" borderId="1" xfId="0" applyFont="1" applyBorder="1" applyAlignment="1">
      <alignment horizontal="right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right"/>
    </xf>
    <xf numFmtId="0" fontId="6" fillId="3" borderId="6" xfId="0" applyFont="1" applyFill="1" applyBorder="1" applyAlignment="1">
      <alignment horizontal="right"/>
    </xf>
    <xf numFmtId="164" fontId="1" fillId="0" borderId="1" xfId="1" applyNumberFormat="1" applyFont="1" applyBorder="1" applyAlignment="1">
      <alignment horizontal="center"/>
    </xf>
    <xf numFmtId="164" fontId="0" fillId="0" borderId="1" xfId="1" applyNumberFormat="1" applyFont="1" applyBorder="1"/>
    <xf numFmtId="37" fontId="0" fillId="0" borderId="1" xfId="1" applyNumberFormat="1" applyFont="1" applyBorder="1"/>
    <xf numFmtId="37" fontId="0" fillId="6" borderId="1" xfId="1" applyNumberFormat="1" applyFont="1" applyFill="1" applyBorder="1"/>
    <xf numFmtId="37" fontId="0" fillId="0" borderId="1" xfId="1" applyNumberFormat="1" applyFont="1" applyBorder="1" applyAlignment="1">
      <alignment vertical="top"/>
    </xf>
    <xf numFmtId="37" fontId="0" fillId="6" borderId="1" xfId="1" applyNumberFormat="1" applyFont="1" applyFill="1" applyBorder="1" applyAlignment="1">
      <alignment vertical="top"/>
    </xf>
    <xf numFmtId="164" fontId="1" fillId="0" borderId="15" xfId="1" applyNumberFormat="1" applyFont="1" applyBorder="1" applyAlignment="1">
      <alignment horizontal="center"/>
    </xf>
    <xf numFmtId="164" fontId="0" fillId="0" borderId="15" xfId="1" applyNumberFormat="1" applyFont="1" applyBorder="1"/>
    <xf numFmtId="37" fontId="0" fillId="0" borderId="15" xfId="1" applyNumberFormat="1" applyFont="1" applyBorder="1"/>
    <xf numFmtId="37" fontId="0" fillId="6" borderId="15" xfId="1" applyNumberFormat="1" applyFont="1" applyFill="1" applyBorder="1"/>
    <xf numFmtId="37" fontId="0" fillId="6" borderId="14" xfId="1" applyNumberFormat="1" applyFont="1" applyFill="1" applyBorder="1"/>
    <xf numFmtId="37" fontId="0" fillId="0" borderId="15" xfId="1" applyNumberFormat="1" applyFont="1" applyBorder="1" applyAlignment="1">
      <alignment vertical="top"/>
    </xf>
    <xf numFmtId="37" fontId="0" fillId="6" borderId="15" xfId="1" applyNumberFormat="1" applyFont="1" applyFill="1" applyBorder="1" applyAlignment="1">
      <alignment vertical="top"/>
    </xf>
    <xf numFmtId="37" fontId="0" fillId="6" borderId="14" xfId="1" applyNumberFormat="1" applyFont="1" applyFill="1" applyBorder="1" applyAlignment="1">
      <alignment vertical="top"/>
    </xf>
    <xf numFmtId="164" fontId="1" fillId="2" borderId="14" xfId="1" applyNumberFormat="1" applyFont="1" applyFill="1" applyBorder="1" applyAlignment="1">
      <alignment horizontal="center"/>
    </xf>
    <xf numFmtId="164" fontId="0" fillId="2" borderId="14" xfId="1" applyNumberFormat="1" applyFont="1" applyFill="1" applyBorder="1"/>
    <xf numFmtId="37" fontId="0" fillId="2" borderId="14" xfId="1" applyNumberFormat="1" applyFont="1" applyFill="1" applyBorder="1"/>
    <xf numFmtId="37" fontId="0" fillId="2" borderId="14" xfId="1" applyNumberFormat="1" applyFont="1" applyFill="1" applyBorder="1" applyAlignment="1">
      <alignment vertical="top"/>
    </xf>
    <xf numFmtId="37" fontId="1" fillId="2" borderId="14" xfId="1" applyNumberFormat="1" applyFont="1" applyFill="1" applyBorder="1"/>
    <xf numFmtId="37" fontId="1" fillId="0" borderId="15" xfId="1" applyNumberFormat="1" applyFont="1" applyBorder="1" applyAlignment="1">
      <alignment vertical="top"/>
    </xf>
    <xf numFmtId="37" fontId="1" fillId="0" borderId="1" xfId="1" applyNumberFormat="1" applyFont="1" applyBorder="1" applyAlignment="1">
      <alignment vertical="top"/>
    </xf>
    <xf numFmtId="37" fontId="1" fillId="2" borderId="14" xfId="1" applyNumberFormat="1" applyFont="1" applyFill="1" applyBorder="1" applyAlignment="1">
      <alignment vertical="top"/>
    </xf>
    <xf numFmtId="0" fontId="7" fillId="0" borderId="15" xfId="0" applyFont="1" applyBorder="1" applyAlignment="1">
      <alignment vertical="top"/>
    </xf>
    <xf numFmtId="0" fontId="7" fillId="0" borderId="1" xfId="0" applyFont="1" applyBorder="1" applyAlignment="1">
      <alignment vertical="top"/>
    </xf>
    <xf numFmtId="0" fontId="7" fillId="0" borderId="6" xfId="0" applyFont="1" applyBorder="1" applyAlignment="1">
      <alignment vertical="top"/>
    </xf>
    <xf numFmtId="0" fontId="7" fillId="0" borderId="0" xfId="0" applyFont="1" applyBorder="1" applyAlignment="1">
      <alignment vertical="top"/>
    </xf>
    <xf numFmtId="37" fontId="9" fillId="0" borderId="15" xfId="1" applyNumberFormat="1" applyFont="1" applyBorder="1" applyAlignment="1">
      <alignment vertical="top"/>
    </xf>
    <xf numFmtId="37" fontId="9" fillId="0" borderId="1" xfId="1" applyNumberFormat="1" applyFont="1" applyBorder="1" applyAlignment="1">
      <alignment vertical="top"/>
    </xf>
    <xf numFmtId="37" fontId="9" fillId="2" borderId="14" xfId="1" applyNumberFormat="1" applyFont="1" applyFill="1" applyBorder="1" applyAlignment="1">
      <alignment vertical="top"/>
    </xf>
    <xf numFmtId="0" fontId="7" fillId="0" borderId="6" xfId="0" applyFont="1" applyBorder="1" applyAlignment="1">
      <alignment vertical="top" wrapText="1"/>
    </xf>
    <xf numFmtId="0" fontId="7" fillId="0" borderId="0" xfId="0" applyFont="1" applyBorder="1" applyAlignment="1">
      <alignment vertical="top" wrapText="1"/>
    </xf>
    <xf numFmtId="0" fontId="7" fillId="0" borderId="15" xfId="0" applyFont="1" applyFill="1" applyBorder="1" applyAlignment="1">
      <alignment vertical="top"/>
    </xf>
    <xf numFmtId="0" fontId="7" fillId="0" borderId="1" xfId="0" applyFont="1" applyFill="1" applyBorder="1" applyAlignment="1">
      <alignment vertical="top"/>
    </xf>
    <xf numFmtId="0" fontId="7" fillId="0" borderId="6" xfId="0" applyFont="1" applyFill="1" applyBorder="1" applyAlignment="1">
      <alignment vertical="top" wrapText="1"/>
    </xf>
    <xf numFmtId="0" fontId="7" fillId="0" borderId="0" xfId="0" applyFont="1" applyFill="1" applyBorder="1" applyAlignment="1">
      <alignment vertical="top" wrapText="1"/>
    </xf>
    <xf numFmtId="0" fontId="3" fillId="0" borderId="12" xfId="0" applyFont="1" applyBorder="1" applyAlignment="1">
      <alignment horizontal="right"/>
    </xf>
    <xf numFmtId="0" fontId="3" fillId="0" borderId="33" xfId="0" applyFont="1" applyBorder="1" applyAlignment="1">
      <alignment horizontal="right"/>
    </xf>
    <xf numFmtId="0" fontId="6" fillId="5" borderId="6" xfId="0" applyFont="1" applyFill="1" applyBorder="1" applyAlignment="1">
      <alignment horizontal="center"/>
    </xf>
    <xf numFmtId="0" fontId="6" fillId="5" borderId="6" xfId="0" applyFont="1" applyFill="1" applyBorder="1" applyAlignment="1">
      <alignment horizontal="right"/>
    </xf>
    <xf numFmtId="0" fontId="0" fillId="5" borderId="6" xfId="0" applyFont="1" applyFill="1" applyBorder="1" applyAlignment="1">
      <alignment horizontal="right"/>
    </xf>
    <xf numFmtId="0" fontId="8" fillId="0" borderId="0" xfId="0" applyFont="1" applyBorder="1" applyAlignment="1">
      <alignment vertical="top"/>
    </xf>
    <xf numFmtId="0" fontId="9" fillId="0" borderId="0" xfId="0" applyFont="1" applyBorder="1" applyAlignment="1">
      <alignment vertical="top"/>
    </xf>
    <xf numFmtId="0" fontId="1" fillId="0" borderId="33" xfId="0" applyFont="1" applyBorder="1" applyAlignment="1">
      <alignment vertical="top"/>
    </xf>
    <xf numFmtId="0" fontId="3" fillId="5" borderId="37" xfId="0" applyFont="1" applyFill="1" applyBorder="1" applyAlignment="1">
      <alignment horizontal="center"/>
    </xf>
    <xf numFmtId="0" fontId="3" fillId="5" borderId="34" xfId="0" applyFont="1" applyFill="1" applyBorder="1" applyAlignment="1">
      <alignment horizontal="right"/>
    </xf>
    <xf numFmtId="0" fontId="3" fillId="5" borderId="35" xfId="0" applyFont="1" applyFill="1" applyBorder="1" applyAlignment="1">
      <alignment horizontal="right"/>
    </xf>
    <xf numFmtId="49" fontId="1" fillId="2" borderId="29" xfId="1" applyNumberFormat="1" applyFont="1" applyFill="1" applyBorder="1" applyAlignment="1">
      <alignment horizontal="center" vertical="top"/>
    </xf>
    <xf numFmtId="49" fontId="1" fillId="2" borderId="3" xfId="1" applyNumberFormat="1" applyFont="1" applyFill="1" applyBorder="1" applyAlignment="1">
      <alignment horizontal="center" vertical="top"/>
    </xf>
    <xf numFmtId="164" fontId="1" fillId="2" borderId="31" xfId="1" applyNumberFormat="1" applyFont="1" applyFill="1" applyBorder="1" applyAlignment="1">
      <alignment horizontal="center"/>
    </xf>
    <xf numFmtId="0" fontId="0" fillId="2" borderId="34" xfId="0" applyFill="1" applyBorder="1"/>
    <xf numFmtId="0" fontId="0" fillId="2" borderId="35" xfId="0" applyFill="1" applyBorder="1"/>
    <xf numFmtId="0" fontId="0" fillId="2" borderId="4" xfId="0" applyFont="1" applyFill="1" applyBorder="1" applyAlignment="1">
      <alignment horizontal="center"/>
    </xf>
    <xf numFmtId="0" fontId="0" fillId="2" borderId="5" xfId="0" applyFont="1" applyFill="1" applyBorder="1" applyAlignment="1">
      <alignment horizontal="center"/>
    </xf>
    <xf numFmtId="0" fontId="6" fillId="2" borderId="24" xfId="0" applyFont="1" applyFill="1" applyBorder="1" applyAlignment="1">
      <alignment horizontal="center"/>
    </xf>
    <xf numFmtId="0" fontId="6" fillId="0" borderId="29" xfId="0" applyFont="1" applyBorder="1"/>
    <xf numFmtId="0" fontId="6" fillId="0" borderId="3" xfId="0" applyFont="1" applyBorder="1"/>
    <xf numFmtId="0" fontId="6" fillId="0" borderId="31" xfId="0" applyFont="1" applyBorder="1"/>
    <xf numFmtId="0" fontId="6" fillId="0" borderId="18" xfId="0" applyFont="1" applyBorder="1"/>
    <xf numFmtId="0" fontId="1" fillId="3" borderId="38" xfId="0" applyFont="1" applyFill="1" applyBorder="1" applyAlignment="1">
      <alignment horizontal="right"/>
    </xf>
    <xf numFmtId="0" fontId="1" fillId="3" borderId="39" xfId="0" applyFont="1" applyFill="1" applyBorder="1" applyAlignment="1">
      <alignment horizontal="right"/>
    </xf>
    <xf numFmtId="0" fontId="1" fillId="3" borderId="40" xfId="0" applyFont="1" applyFill="1" applyBorder="1" applyAlignment="1">
      <alignment horizontal="right"/>
    </xf>
    <xf numFmtId="0" fontId="1" fillId="3" borderId="41" xfId="0" applyFont="1" applyFill="1" applyBorder="1" applyAlignment="1">
      <alignment horizontal="right"/>
    </xf>
    <xf numFmtId="0" fontId="6" fillId="3" borderId="40" xfId="0" applyFont="1" applyFill="1" applyBorder="1" applyAlignment="1">
      <alignment horizontal="center"/>
    </xf>
    <xf numFmtId="0" fontId="1" fillId="3" borderId="35" xfId="0" applyFont="1" applyFill="1" applyBorder="1" applyAlignment="1">
      <alignment horizontal="right"/>
    </xf>
    <xf numFmtId="0" fontId="6" fillId="0" borderId="30" xfId="0" applyFont="1" applyBorder="1"/>
    <xf numFmtId="0" fontId="6" fillId="0" borderId="17" xfId="0" applyFont="1" applyBorder="1"/>
    <xf numFmtId="0" fontId="0" fillId="0" borderId="42" xfId="0" applyBorder="1"/>
    <xf numFmtId="0" fontId="1" fillId="0" borderId="0" xfId="0" applyFont="1" applyBorder="1" applyAlignment="1">
      <alignment vertical="top"/>
    </xf>
    <xf numFmtId="0" fontId="6" fillId="0" borderId="26" xfId="0" applyFont="1" applyBorder="1"/>
    <xf numFmtId="4" fontId="5" fillId="0" borderId="7" xfId="0" applyNumberFormat="1" applyFont="1" applyBorder="1" applyAlignment="1">
      <alignment vertical="top" wrapText="1"/>
    </xf>
    <xf numFmtId="0" fontId="3" fillId="3" borderId="41" xfId="0" applyFont="1" applyFill="1" applyBorder="1" applyAlignment="1">
      <alignment horizontal="center"/>
    </xf>
    <xf numFmtId="0" fontId="6" fillId="7" borderId="22" xfId="0" applyFont="1" applyFill="1" applyBorder="1" applyAlignment="1">
      <alignment horizontal="center"/>
    </xf>
    <xf numFmtId="0" fontId="6" fillId="8" borderId="36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1" fillId="3" borderId="34" xfId="0" applyFont="1" applyFill="1" applyBorder="1" applyAlignment="1">
      <alignment horizontal="right"/>
    </xf>
    <xf numFmtId="3" fontId="5" fillId="3" borderId="1" xfId="0" applyNumberFormat="1" applyFont="1" applyFill="1" applyBorder="1"/>
    <xf numFmtId="3" fontId="5" fillId="3" borderId="14" xfId="0" applyNumberFormat="1" applyFont="1" applyFill="1" applyBorder="1"/>
    <xf numFmtId="3" fontId="5" fillId="3" borderId="8" xfId="0" applyNumberFormat="1" applyFont="1" applyFill="1" applyBorder="1"/>
    <xf numFmtId="3" fontId="5" fillId="3" borderId="6" xfId="0" applyNumberFormat="1" applyFont="1" applyFill="1" applyBorder="1"/>
    <xf numFmtId="3" fontId="5" fillId="0" borderId="14" xfId="0" applyNumberFormat="1" applyFont="1" applyBorder="1"/>
    <xf numFmtId="3" fontId="5" fillId="6" borderId="1" xfId="0" applyNumberFormat="1" applyFont="1" applyFill="1" applyBorder="1"/>
    <xf numFmtId="3" fontId="5" fillId="6" borderId="14" xfId="0" applyNumberFormat="1" applyFont="1" applyFill="1" applyBorder="1"/>
    <xf numFmtId="3" fontId="5" fillId="6" borderId="8" xfId="0" applyNumberFormat="1" applyFont="1" applyFill="1" applyBorder="1"/>
    <xf numFmtId="3" fontId="5" fillId="6" borderId="6" xfId="0" applyNumberFormat="1" applyFont="1" applyFill="1" applyBorder="1"/>
    <xf numFmtId="3" fontId="0" fillId="0" borderId="1" xfId="0" applyNumberFormat="1" applyFont="1" applyFill="1" applyBorder="1"/>
    <xf numFmtId="3" fontId="0" fillId="0" borderId="14" xfId="0" applyNumberFormat="1" applyFont="1" applyFill="1" applyBorder="1"/>
    <xf numFmtId="3" fontId="0" fillId="0" borderId="8" xfId="0" applyNumberFormat="1" applyFont="1" applyFill="1" applyBorder="1"/>
    <xf numFmtId="3" fontId="0" fillId="0" borderId="6" xfId="0" applyNumberFormat="1" applyFont="1" applyFill="1" applyBorder="1"/>
    <xf numFmtId="3" fontId="6" fillId="0" borderId="1" xfId="0" applyNumberFormat="1" applyFont="1" applyBorder="1"/>
    <xf numFmtId="3" fontId="6" fillId="0" borderId="14" xfId="0" applyNumberFormat="1" applyFont="1" applyBorder="1"/>
    <xf numFmtId="3" fontId="6" fillId="0" borderId="8" xfId="0" applyNumberFormat="1" applyFont="1" applyBorder="1"/>
    <xf numFmtId="3" fontId="0" fillId="0" borderId="7" xfId="0" applyNumberFormat="1" applyFont="1" applyBorder="1"/>
    <xf numFmtId="3" fontId="0" fillId="0" borderId="17" xfId="0" applyNumberFormat="1" applyFont="1" applyBorder="1"/>
    <xf numFmtId="3" fontId="6" fillId="0" borderId="5" xfId="0" applyNumberFormat="1" applyFont="1" applyBorder="1" applyAlignment="1">
      <alignment vertical="top"/>
    </xf>
    <xf numFmtId="3" fontId="6" fillId="0" borderId="24" xfId="0" applyNumberFormat="1" applyFont="1" applyBorder="1" applyAlignment="1">
      <alignment vertical="top"/>
    </xf>
    <xf numFmtId="3" fontId="6" fillId="0" borderId="4" xfId="0" applyNumberFormat="1" applyFont="1" applyBorder="1" applyAlignment="1">
      <alignment vertical="top"/>
    </xf>
    <xf numFmtId="3" fontId="6" fillId="0" borderId="10" xfId="0" applyNumberFormat="1" applyFont="1" applyBorder="1" applyAlignment="1">
      <alignment vertical="top"/>
    </xf>
    <xf numFmtId="3" fontId="5" fillId="0" borderId="8" xfId="0" applyNumberFormat="1" applyFont="1" applyBorder="1" applyAlignment="1">
      <alignment vertical="top" wrapText="1"/>
    </xf>
    <xf numFmtId="3" fontId="5" fillId="0" borderId="17" xfId="0" applyNumberFormat="1" applyFont="1" applyBorder="1" applyAlignment="1">
      <alignment vertical="top" wrapText="1"/>
    </xf>
    <xf numFmtId="3" fontId="5" fillId="0" borderId="14" xfId="0" applyNumberFormat="1" applyFont="1" applyBorder="1" applyAlignment="1">
      <alignment vertical="top"/>
    </xf>
    <xf numFmtId="3" fontId="5" fillId="0" borderId="8" xfId="0" applyNumberFormat="1" applyFont="1" applyFill="1" applyBorder="1" applyAlignment="1">
      <alignment vertical="top" wrapText="1"/>
    </xf>
    <xf numFmtId="3" fontId="5" fillId="0" borderId="17" xfId="0" applyNumberFormat="1" applyFont="1" applyFill="1" applyBorder="1" applyAlignment="1">
      <alignment vertical="top" wrapText="1"/>
    </xf>
    <xf numFmtId="3" fontId="5" fillId="0" borderId="18" xfId="0" applyNumberFormat="1" applyFont="1" applyBorder="1" applyAlignment="1">
      <alignment vertical="top" wrapText="1"/>
    </xf>
    <xf numFmtId="3" fontId="5" fillId="0" borderId="30" xfId="0" applyNumberFormat="1" applyFont="1" applyBorder="1" applyAlignment="1">
      <alignment vertical="top" wrapText="1"/>
    </xf>
    <xf numFmtId="3" fontId="6" fillId="0" borderId="3" xfId="0" applyNumberFormat="1" applyFont="1" applyBorder="1" applyAlignment="1">
      <alignment vertical="top"/>
    </xf>
    <xf numFmtId="3" fontId="6" fillId="0" borderId="31" xfId="0" applyNumberFormat="1" applyFont="1" applyBorder="1" applyAlignment="1">
      <alignment vertical="top"/>
    </xf>
    <xf numFmtId="3" fontId="0" fillId="0" borderId="7" xfId="0" applyNumberFormat="1" applyFont="1" applyBorder="1" applyAlignment="1">
      <alignment vertical="top" wrapText="1"/>
    </xf>
    <xf numFmtId="3" fontId="0" fillId="0" borderId="17" xfId="0" applyNumberFormat="1" applyFont="1" applyBorder="1" applyAlignment="1">
      <alignment vertical="top" wrapText="1"/>
    </xf>
    <xf numFmtId="3" fontId="6" fillId="0" borderId="1" xfId="0" applyNumberFormat="1" applyFont="1" applyBorder="1" applyAlignment="1">
      <alignment vertical="top" wrapText="1"/>
    </xf>
    <xf numFmtId="3" fontId="6" fillId="0" borderId="14" xfId="0" applyNumberFormat="1" applyFont="1" applyBorder="1" applyAlignment="1">
      <alignment vertical="top" wrapText="1"/>
    </xf>
    <xf numFmtId="3" fontId="6" fillId="0" borderId="8" xfId="0" applyNumberFormat="1" applyFont="1" applyBorder="1" applyAlignment="1">
      <alignment vertical="top" wrapText="1"/>
    </xf>
    <xf numFmtId="3" fontId="6" fillId="0" borderId="6" xfId="0" applyNumberFormat="1" applyFont="1" applyBorder="1" applyAlignment="1">
      <alignment vertical="top" wrapText="1"/>
    </xf>
    <xf numFmtId="3" fontId="5" fillId="6" borderId="1" xfId="0" applyNumberFormat="1" applyFont="1" applyFill="1" applyBorder="1" applyAlignment="1">
      <alignment vertical="top"/>
    </xf>
    <xf numFmtId="3" fontId="5" fillId="6" borderId="14" xfId="0" applyNumberFormat="1" applyFont="1" applyFill="1" applyBorder="1" applyAlignment="1">
      <alignment vertical="top"/>
    </xf>
    <xf numFmtId="3" fontId="5" fillId="6" borderId="8" xfId="0" applyNumberFormat="1" applyFont="1" applyFill="1" applyBorder="1" applyAlignment="1">
      <alignment vertical="top"/>
    </xf>
    <xf numFmtId="3" fontId="5" fillId="6" borderId="6" xfId="0" applyNumberFormat="1" applyFont="1" applyFill="1" applyBorder="1" applyAlignment="1">
      <alignment vertical="top"/>
    </xf>
    <xf numFmtId="3" fontId="6" fillId="0" borderId="1" xfId="0" applyNumberFormat="1" applyFont="1" applyBorder="1" applyAlignment="1">
      <alignment vertical="top"/>
    </xf>
    <xf numFmtId="3" fontId="6" fillId="0" borderId="14" xfId="0" applyNumberFormat="1" applyFont="1" applyBorder="1" applyAlignment="1">
      <alignment vertical="top"/>
    </xf>
    <xf numFmtId="3" fontId="6" fillId="0" borderId="8" xfId="0" applyNumberFormat="1" applyFont="1" applyBorder="1" applyAlignment="1">
      <alignment vertical="top"/>
    </xf>
    <xf numFmtId="3" fontId="0" fillId="0" borderId="1" xfId="0" applyNumberFormat="1" applyFont="1" applyBorder="1" applyAlignment="1">
      <alignment vertical="top" wrapText="1"/>
    </xf>
    <xf numFmtId="3" fontId="0" fillId="0" borderId="14" xfId="0" applyNumberFormat="1" applyFont="1" applyBorder="1" applyAlignment="1">
      <alignment vertical="top" wrapText="1"/>
    </xf>
    <xf numFmtId="3" fontId="0" fillId="0" borderId="8" xfId="0" applyNumberFormat="1" applyFont="1" applyBorder="1" applyAlignment="1">
      <alignment vertical="top" wrapText="1"/>
    </xf>
    <xf numFmtId="3" fontId="0" fillId="0" borderId="6" xfId="0" applyNumberFormat="1" applyFont="1" applyBorder="1" applyAlignment="1">
      <alignment vertical="top" wrapText="1"/>
    </xf>
    <xf numFmtId="3" fontId="5" fillId="0" borderId="1" xfId="0" applyNumberFormat="1" applyFont="1" applyBorder="1" applyAlignment="1">
      <alignment vertical="top" wrapText="1"/>
    </xf>
    <xf numFmtId="3" fontId="5" fillId="0" borderId="14" xfId="0" applyNumberFormat="1" applyFont="1" applyBorder="1" applyAlignment="1">
      <alignment vertical="top" wrapText="1"/>
    </xf>
    <xf numFmtId="3" fontId="6" fillId="0" borderId="1" xfId="1" applyNumberFormat="1" applyFont="1" applyBorder="1" applyAlignment="1">
      <alignment horizontal="right" vertical="top"/>
    </xf>
    <xf numFmtId="3" fontId="6" fillId="0" borderId="14" xfId="1" applyNumberFormat="1" applyFont="1" applyBorder="1" applyAlignment="1">
      <alignment horizontal="right" vertical="top"/>
    </xf>
    <xf numFmtId="3" fontId="6" fillId="0" borderId="8" xfId="1" applyNumberFormat="1" applyFont="1" applyBorder="1" applyAlignment="1">
      <alignment horizontal="right" vertical="top"/>
    </xf>
    <xf numFmtId="3" fontId="7" fillId="0" borderId="1" xfId="1" applyNumberFormat="1" applyFont="1" applyBorder="1" applyAlignment="1">
      <alignment horizontal="right" vertical="top"/>
    </xf>
    <xf numFmtId="3" fontId="7" fillId="0" borderId="14" xfId="1" applyNumberFormat="1" applyFont="1" applyBorder="1" applyAlignment="1">
      <alignment horizontal="right" vertical="top"/>
    </xf>
    <xf numFmtId="3" fontId="7" fillId="0" borderId="8" xfId="1" applyNumberFormat="1" applyFont="1" applyBorder="1" applyAlignment="1">
      <alignment horizontal="right" vertical="top"/>
    </xf>
    <xf numFmtId="3" fontId="0" fillId="0" borderId="7" xfId="0" applyNumberFormat="1" applyFont="1" applyBorder="1" applyAlignment="1">
      <alignment vertical="top"/>
    </xf>
    <xf numFmtId="3" fontId="0" fillId="0" borderId="17" xfId="0" applyNumberFormat="1" applyFont="1" applyBorder="1" applyAlignment="1">
      <alignment vertical="top"/>
    </xf>
    <xf numFmtId="3" fontId="6" fillId="0" borderId="6" xfId="0" applyNumberFormat="1" applyFont="1" applyBorder="1" applyAlignment="1">
      <alignment vertical="top"/>
    </xf>
    <xf numFmtId="3" fontId="5" fillId="0" borderId="1" xfId="0" applyNumberFormat="1" applyFont="1" applyBorder="1" applyAlignment="1">
      <alignment vertical="top"/>
    </xf>
    <xf numFmtId="3" fontId="5" fillId="0" borderId="8" xfId="0" applyNumberFormat="1" applyFont="1" applyBorder="1" applyAlignment="1">
      <alignment vertical="top"/>
    </xf>
    <xf numFmtId="3" fontId="5" fillId="0" borderId="6" xfId="0" applyNumberFormat="1" applyFont="1" applyBorder="1" applyAlignment="1">
      <alignment vertical="top"/>
    </xf>
    <xf numFmtId="3" fontId="6" fillId="0" borderId="7" xfId="0" applyNumberFormat="1" applyFont="1" applyBorder="1" applyAlignment="1">
      <alignment vertical="top"/>
    </xf>
    <xf numFmtId="3" fontId="6" fillId="0" borderId="17" xfId="0" applyNumberFormat="1" applyFont="1" applyBorder="1" applyAlignment="1">
      <alignment vertical="top"/>
    </xf>
    <xf numFmtId="3" fontId="5" fillId="6" borderId="3" xfId="0" applyNumberFormat="1" applyFont="1" applyFill="1" applyBorder="1" applyAlignment="1">
      <alignment vertical="top" wrapText="1"/>
    </xf>
    <xf numFmtId="3" fontId="5" fillId="6" borderId="31" xfId="0" applyNumberFormat="1" applyFont="1" applyFill="1" applyBorder="1" applyAlignment="1">
      <alignment vertical="top" wrapText="1"/>
    </xf>
    <xf numFmtId="3" fontId="5" fillId="6" borderId="18" xfId="0" applyNumberFormat="1" applyFont="1" applyFill="1" applyBorder="1" applyAlignment="1">
      <alignment vertical="top" wrapText="1"/>
    </xf>
    <xf numFmtId="3" fontId="5" fillId="6" borderId="26" xfId="0" applyNumberFormat="1" applyFont="1" applyFill="1" applyBorder="1" applyAlignment="1">
      <alignment vertical="top" wrapText="1"/>
    </xf>
    <xf numFmtId="3" fontId="5" fillId="0" borderId="14" xfId="1" applyNumberFormat="1" applyFont="1" applyBorder="1" applyAlignment="1">
      <alignment horizontal="right" vertical="top"/>
    </xf>
    <xf numFmtId="3" fontId="7" fillId="0" borderId="1" xfId="1" applyNumberFormat="1" applyFont="1" applyFill="1" applyBorder="1" applyAlignment="1">
      <alignment horizontal="right" vertical="top"/>
    </xf>
    <xf numFmtId="3" fontId="7" fillId="0" borderId="14" xfId="1" applyNumberFormat="1" applyFont="1" applyFill="1" applyBorder="1" applyAlignment="1">
      <alignment horizontal="right" vertical="top"/>
    </xf>
    <xf numFmtId="3" fontId="7" fillId="0" borderId="8" xfId="1" applyNumberFormat="1" applyFont="1" applyFill="1" applyBorder="1" applyAlignment="1">
      <alignment horizontal="right" vertical="top"/>
    </xf>
    <xf numFmtId="3" fontId="7" fillId="0" borderId="1" xfId="0" applyNumberFormat="1" applyFont="1" applyBorder="1" applyAlignment="1">
      <alignment vertical="top" wrapText="1"/>
    </xf>
    <xf numFmtId="3" fontId="7" fillId="0" borderId="14" xfId="0" applyNumberFormat="1" applyFont="1" applyBorder="1" applyAlignment="1">
      <alignment vertical="top" wrapText="1"/>
    </xf>
    <xf numFmtId="3" fontId="7" fillId="0" borderId="8" xfId="0" applyNumberFormat="1" applyFont="1" applyBorder="1" applyAlignment="1">
      <alignment vertical="top" wrapText="1"/>
    </xf>
    <xf numFmtId="3" fontId="6" fillId="0" borderId="5" xfId="0" applyNumberFormat="1" applyFont="1" applyBorder="1" applyAlignment="1">
      <alignment vertical="top" wrapText="1"/>
    </xf>
    <xf numFmtId="3" fontId="6" fillId="0" borderId="24" xfId="0" applyNumberFormat="1" applyFont="1" applyBorder="1" applyAlignment="1">
      <alignment vertical="top" wrapText="1"/>
    </xf>
    <xf numFmtId="3" fontId="6" fillId="0" borderId="4" xfId="0" applyNumberFormat="1" applyFont="1" applyBorder="1" applyAlignment="1">
      <alignment vertical="top" wrapText="1"/>
    </xf>
    <xf numFmtId="3" fontId="6" fillId="0" borderId="10" xfId="0" applyNumberFormat="1" applyFont="1" applyBorder="1" applyAlignment="1">
      <alignment vertical="top" wrapText="1"/>
    </xf>
    <xf numFmtId="3" fontId="5" fillId="0" borderId="15" xfId="0" applyNumberFormat="1" applyFont="1" applyBorder="1" applyAlignment="1">
      <alignment vertical="top" wrapText="1"/>
    </xf>
    <xf numFmtId="3" fontId="6" fillId="0" borderId="7" xfId="0" applyNumberFormat="1" applyFont="1" applyBorder="1" applyAlignment="1">
      <alignment vertical="top" wrapText="1"/>
    </xf>
    <xf numFmtId="3" fontId="6" fillId="0" borderId="17" xfId="0" applyNumberFormat="1" applyFont="1" applyBorder="1" applyAlignment="1">
      <alignment vertical="top" wrapText="1"/>
    </xf>
    <xf numFmtId="3" fontId="5" fillId="0" borderId="6" xfId="0" applyNumberFormat="1" applyFont="1" applyBorder="1" applyAlignment="1">
      <alignment vertical="top" wrapText="1"/>
    </xf>
    <xf numFmtId="3" fontId="0" fillId="0" borderId="1" xfId="0" applyNumberFormat="1" applyFont="1" applyBorder="1" applyAlignment="1">
      <alignment vertical="top"/>
    </xf>
    <xf numFmtId="3" fontId="0" fillId="0" borderId="14" xfId="0" applyNumberFormat="1" applyFont="1" applyBorder="1" applyAlignment="1">
      <alignment vertical="top"/>
    </xf>
    <xf numFmtId="3" fontId="0" fillId="0" borderId="8" xfId="0" applyNumberFormat="1" applyFont="1" applyBorder="1" applyAlignment="1">
      <alignment vertical="top"/>
    </xf>
    <xf numFmtId="3" fontId="0" fillId="0" borderId="6" xfId="0" applyNumberFormat="1" applyFont="1" applyBorder="1" applyAlignment="1">
      <alignment vertical="top"/>
    </xf>
    <xf numFmtId="3" fontId="6" fillId="0" borderId="1" xfId="0" applyNumberFormat="1" applyFont="1" applyBorder="1" applyAlignment="1">
      <alignment horizontal="left" vertical="top" wrapText="1"/>
    </xf>
    <xf numFmtId="3" fontId="6" fillId="0" borderId="14" xfId="0" applyNumberFormat="1" applyFont="1" applyBorder="1" applyAlignment="1">
      <alignment horizontal="left" vertical="top" wrapText="1"/>
    </xf>
    <xf numFmtId="3" fontId="6" fillId="0" borderId="8" xfId="0" applyNumberFormat="1" applyFont="1" applyBorder="1" applyAlignment="1">
      <alignment horizontal="left" vertical="top" wrapText="1"/>
    </xf>
    <xf numFmtId="3" fontId="6" fillId="0" borderId="6" xfId="0" applyNumberFormat="1" applyFont="1" applyBorder="1" applyAlignment="1">
      <alignment horizontal="left" vertical="top" wrapText="1"/>
    </xf>
    <xf numFmtId="3" fontId="7" fillId="0" borderId="1" xfId="0" applyNumberFormat="1" applyFont="1" applyBorder="1" applyAlignment="1">
      <alignment vertical="top"/>
    </xf>
    <xf numFmtId="3" fontId="7" fillId="0" borderId="14" xfId="0" applyNumberFormat="1" applyFont="1" applyBorder="1" applyAlignment="1">
      <alignment vertical="top"/>
    </xf>
    <xf numFmtId="3" fontId="7" fillId="0" borderId="8" xfId="0" applyNumberFormat="1" applyFont="1" applyBorder="1" applyAlignment="1">
      <alignment vertical="top"/>
    </xf>
    <xf numFmtId="3" fontId="6" fillId="0" borderId="20" xfId="0" applyNumberFormat="1" applyFont="1" applyBorder="1" applyAlignment="1">
      <alignment vertical="top"/>
    </xf>
    <xf numFmtId="3" fontId="6" fillId="0" borderId="32" xfId="0" applyNumberFormat="1" applyFont="1" applyBorder="1" applyAlignment="1">
      <alignment vertical="top"/>
    </xf>
    <xf numFmtId="3" fontId="6" fillId="0" borderId="28" xfId="0" applyNumberFormat="1" applyFont="1" applyBorder="1" applyAlignment="1">
      <alignment vertical="top"/>
    </xf>
    <xf numFmtId="3" fontId="5" fillId="9" borderId="14" xfId="0" applyNumberFormat="1" applyFont="1" applyFill="1" applyBorder="1"/>
    <xf numFmtId="3" fontId="0" fillId="0" borderId="15" xfId="1" applyNumberFormat="1" applyFont="1" applyBorder="1" applyAlignment="1">
      <alignment horizontal="right"/>
    </xf>
    <xf numFmtId="3" fontId="0" fillId="5" borderId="6" xfId="1" applyNumberFormat="1" applyFont="1" applyFill="1" applyBorder="1" applyAlignment="1">
      <alignment horizontal="right"/>
    </xf>
    <xf numFmtId="3" fontId="0" fillId="6" borderId="15" xfId="1" applyNumberFormat="1" applyFont="1" applyFill="1" applyBorder="1" applyAlignment="1">
      <alignment horizontal="right"/>
    </xf>
    <xf numFmtId="3" fontId="0" fillId="6" borderId="6" xfId="1" applyNumberFormat="1" applyFont="1" applyFill="1" applyBorder="1" applyAlignment="1">
      <alignment horizontal="right"/>
    </xf>
    <xf numFmtId="3" fontId="0" fillId="0" borderId="1" xfId="1" applyNumberFormat="1" applyFont="1" applyBorder="1" applyAlignment="1">
      <alignment horizontal="right"/>
    </xf>
    <xf numFmtId="3" fontId="6" fillId="0" borderId="15" xfId="1" applyNumberFormat="1" applyFont="1" applyBorder="1" applyAlignment="1">
      <alignment horizontal="right"/>
    </xf>
    <xf numFmtId="3" fontId="6" fillId="0" borderId="1" xfId="1" applyNumberFormat="1" applyFont="1" applyBorder="1" applyAlignment="1">
      <alignment horizontal="right"/>
    </xf>
    <xf numFmtId="3" fontId="6" fillId="5" borderId="6" xfId="1" applyNumberFormat="1" applyFont="1" applyFill="1" applyBorder="1" applyAlignment="1">
      <alignment horizontal="right"/>
    </xf>
    <xf numFmtId="3" fontId="5" fillId="0" borderId="15" xfId="1" applyNumberFormat="1" applyFont="1" applyBorder="1" applyAlignment="1">
      <alignment horizontal="right"/>
    </xf>
    <xf numFmtId="3" fontId="5" fillId="0" borderId="1" xfId="1" applyNumberFormat="1" applyFont="1" applyBorder="1" applyAlignment="1">
      <alignment horizontal="right"/>
    </xf>
    <xf numFmtId="3" fontId="5" fillId="5" borderId="6" xfId="1" applyNumberFormat="1" applyFont="1" applyFill="1" applyBorder="1" applyAlignment="1">
      <alignment horizontal="right"/>
    </xf>
    <xf numFmtId="3" fontId="5" fillId="0" borderId="15" xfId="1" applyNumberFormat="1" applyFont="1" applyBorder="1" applyAlignment="1">
      <alignment horizontal="right" vertical="top"/>
    </xf>
    <xf numFmtId="3" fontId="5" fillId="0" borderId="1" xfId="1" applyNumberFormat="1" applyFont="1" applyBorder="1" applyAlignment="1">
      <alignment horizontal="right" vertical="top"/>
    </xf>
    <xf numFmtId="3" fontId="5" fillId="5" borderId="6" xfId="1" applyNumberFormat="1" applyFont="1" applyFill="1" applyBorder="1" applyAlignment="1">
      <alignment horizontal="right" vertical="top"/>
    </xf>
    <xf numFmtId="3" fontId="0" fillId="0" borderId="15" xfId="1" applyNumberFormat="1" applyFont="1" applyBorder="1" applyAlignment="1">
      <alignment horizontal="right" vertical="top"/>
    </xf>
    <xf numFmtId="3" fontId="0" fillId="5" borderId="6" xfId="1" applyNumberFormat="1" applyFont="1" applyFill="1" applyBorder="1" applyAlignment="1">
      <alignment horizontal="right" vertical="top"/>
    </xf>
    <xf numFmtId="3" fontId="6" fillId="0" borderId="15" xfId="1" applyNumberFormat="1" applyFont="1" applyBorder="1" applyAlignment="1">
      <alignment horizontal="right" vertical="top"/>
    </xf>
    <xf numFmtId="3" fontId="6" fillId="5" borderId="6" xfId="1" applyNumberFormat="1" applyFont="1" applyFill="1" applyBorder="1" applyAlignment="1">
      <alignment horizontal="right" vertical="top"/>
    </xf>
    <xf numFmtId="3" fontId="0" fillId="6" borderId="15" xfId="1" applyNumberFormat="1" applyFont="1" applyFill="1" applyBorder="1" applyAlignment="1">
      <alignment horizontal="right" vertical="top"/>
    </xf>
    <xf numFmtId="3" fontId="0" fillId="6" borderId="6" xfId="1" applyNumberFormat="1" applyFont="1" applyFill="1" applyBorder="1" applyAlignment="1">
      <alignment horizontal="right" vertical="top"/>
    </xf>
    <xf numFmtId="3" fontId="7" fillId="0" borderId="15" xfId="1" applyNumberFormat="1" applyFont="1" applyBorder="1" applyAlignment="1">
      <alignment horizontal="right" vertical="top"/>
    </xf>
    <xf numFmtId="3" fontId="7" fillId="5" borderId="6" xfId="1" applyNumberFormat="1" applyFont="1" applyFill="1" applyBorder="1" applyAlignment="1">
      <alignment horizontal="right" vertical="top"/>
    </xf>
    <xf numFmtId="3" fontId="7" fillId="0" borderId="15" xfId="1" applyNumberFormat="1" applyFont="1" applyFill="1" applyBorder="1" applyAlignment="1">
      <alignment horizontal="right" vertical="top"/>
    </xf>
    <xf numFmtId="3" fontId="7" fillId="0" borderId="15" xfId="0" applyNumberFormat="1" applyFont="1" applyBorder="1" applyAlignment="1">
      <alignment vertical="top" wrapText="1"/>
    </xf>
    <xf numFmtId="3" fontId="7" fillId="5" borderId="6" xfId="0" applyNumberFormat="1" applyFont="1" applyFill="1" applyBorder="1" applyAlignment="1">
      <alignment vertical="top" wrapText="1"/>
    </xf>
    <xf numFmtId="3" fontId="6" fillId="0" borderId="15" xfId="0" applyNumberFormat="1" applyFont="1" applyBorder="1" applyAlignment="1">
      <alignment vertical="top"/>
    </xf>
    <xf numFmtId="3" fontId="6" fillId="5" borderId="6" xfId="0" applyNumberFormat="1" applyFont="1" applyFill="1" applyBorder="1" applyAlignment="1">
      <alignment vertical="top"/>
    </xf>
    <xf numFmtId="3" fontId="6" fillId="0" borderId="15" xfId="0" applyNumberFormat="1" applyFont="1" applyBorder="1" applyAlignment="1">
      <alignment vertical="top" wrapText="1"/>
    </xf>
    <xf numFmtId="3" fontId="6" fillId="5" borderId="6" xfId="0" applyNumberFormat="1" applyFont="1" applyFill="1" applyBorder="1" applyAlignment="1">
      <alignment vertical="top" wrapText="1"/>
    </xf>
    <xf numFmtId="3" fontId="7" fillId="0" borderId="15" xfId="0" applyNumberFormat="1" applyFont="1" applyBorder="1" applyAlignment="1">
      <alignment vertical="top"/>
    </xf>
    <xf numFmtId="3" fontId="7" fillId="5" borderId="6" xfId="0" applyNumberFormat="1" applyFont="1" applyFill="1" applyBorder="1" applyAlignment="1">
      <alignment vertical="top"/>
    </xf>
    <xf numFmtId="3" fontId="6" fillId="0" borderId="19" xfId="0" applyNumberFormat="1" applyFont="1" applyBorder="1" applyAlignment="1">
      <alignment vertical="top"/>
    </xf>
    <xf numFmtId="3" fontId="6" fillId="5" borderId="27" xfId="0" applyNumberFormat="1" applyFont="1" applyFill="1" applyBorder="1" applyAlignment="1">
      <alignment vertical="top"/>
    </xf>
    <xf numFmtId="49" fontId="1" fillId="2" borderId="26" xfId="1" applyNumberFormat="1" applyFont="1" applyFill="1" applyBorder="1" applyAlignment="1">
      <alignment horizontal="center" vertical="top"/>
    </xf>
    <xf numFmtId="164" fontId="1" fillId="0" borderId="6" xfId="1" applyNumberFormat="1" applyFont="1" applyBorder="1" applyAlignment="1">
      <alignment horizontal="center"/>
    </xf>
    <xf numFmtId="164" fontId="0" fillId="0" borderId="6" xfId="1" applyNumberFormat="1" applyFont="1" applyBorder="1"/>
    <xf numFmtId="37" fontId="0" fillId="0" borderId="6" xfId="1" applyNumberFormat="1" applyFont="1" applyBorder="1" applyAlignment="1">
      <alignment horizontal="right" vertical="top"/>
    </xf>
    <xf numFmtId="37" fontId="9" fillId="0" borderId="6" xfId="1" applyNumberFormat="1" applyFont="1" applyBorder="1" applyAlignment="1">
      <alignment horizontal="right" vertical="top"/>
    </xf>
    <xf numFmtId="37" fontId="1" fillId="0" borderId="6" xfId="1" applyNumberFormat="1" applyFont="1" applyBorder="1" applyAlignment="1">
      <alignment horizontal="right" vertical="top"/>
    </xf>
    <xf numFmtId="37" fontId="1" fillId="0" borderId="1" xfId="1" applyNumberFormat="1" applyFont="1" applyBorder="1" applyAlignment="1">
      <alignment horizontal="right" vertical="top"/>
    </xf>
    <xf numFmtId="37" fontId="0" fillId="0" borderId="1" xfId="1" applyNumberFormat="1" applyFont="1" applyBorder="1" applyAlignment="1">
      <alignment horizontal="right" vertical="top"/>
    </xf>
    <xf numFmtId="37" fontId="9" fillId="0" borderId="1" xfId="1" applyNumberFormat="1" applyFont="1" applyBorder="1" applyAlignment="1">
      <alignment horizontal="right" vertical="top"/>
    </xf>
    <xf numFmtId="37" fontId="0" fillId="10" borderId="6" xfId="1" applyNumberFormat="1" applyFont="1" applyFill="1" applyBorder="1" applyAlignment="1">
      <alignment horizontal="right" vertical="top"/>
    </xf>
    <xf numFmtId="37" fontId="1" fillId="10" borderId="6" xfId="1" applyNumberFormat="1" applyFont="1" applyFill="1" applyBorder="1" applyAlignment="1">
      <alignment horizontal="right" vertical="top"/>
    </xf>
    <xf numFmtId="37" fontId="0" fillId="0" borderId="6" xfId="1" applyNumberFormat="1" applyFont="1" applyBorder="1"/>
    <xf numFmtId="37" fontId="0" fillId="6" borderId="6" xfId="1" applyNumberFormat="1" applyFont="1" applyFill="1" applyBorder="1"/>
    <xf numFmtId="37" fontId="0" fillId="0" borderId="6" xfId="1" applyNumberFormat="1" applyFont="1" applyBorder="1" applyAlignment="1">
      <alignment vertical="top"/>
    </xf>
    <xf numFmtId="37" fontId="1" fillId="0" borderId="6" xfId="1" applyNumberFormat="1" applyFont="1" applyBorder="1" applyAlignment="1">
      <alignment vertical="top"/>
    </xf>
    <xf numFmtId="37" fontId="9" fillId="0" borderId="6" xfId="1" applyNumberFormat="1" applyFont="1" applyBorder="1" applyAlignment="1">
      <alignment vertical="top"/>
    </xf>
    <xf numFmtId="164" fontId="0" fillId="0" borderId="0" xfId="0" applyNumberFormat="1"/>
    <xf numFmtId="3" fontId="5" fillId="3" borderId="15" xfId="0" applyNumberFormat="1" applyFont="1" applyFill="1" applyBorder="1"/>
    <xf numFmtId="3" fontId="5" fillId="6" borderId="15" xfId="0" applyNumberFormat="1" applyFont="1" applyFill="1" applyBorder="1"/>
    <xf numFmtId="3" fontId="0" fillId="0" borderId="15" xfId="0" applyNumberFormat="1" applyFont="1" applyFill="1" applyBorder="1"/>
    <xf numFmtId="3" fontId="6" fillId="0" borderId="15" xfId="0" applyNumberFormat="1" applyFont="1" applyBorder="1"/>
    <xf numFmtId="3" fontId="0" fillId="0" borderId="16" xfId="0" applyNumberFormat="1" applyFont="1" applyBorder="1"/>
    <xf numFmtId="3" fontId="0" fillId="0" borderId="8" xfId="0" applyNumberFormat="1" applyFont="1" applyBorder="1"/>
    <xf numFmtId="3" fontId="6" fillId="0" borderId="23" xfId="0" applyNumberFormat="1" applyFont="1" applyBorder="1" applyAlignment="1">
      <alignment vertical="top"/>
    </xf>
    <xf numFmtId="3" fontId="5" fillId="0" borderId="7" xfId="0" applyNumberFormat="1" applyFont="1" applyBorder="1" applyAlignment="1">
      <alignment vertical="top" wrapText="1"/>
    </xf>
    <xf numFmtId="3" fontId="5" fillId="0" borderId="15" xfId="0" applyNumberFormat="1" applyFont="1" applyFill="1" applyBorder="1" applyAlignment="1">
      <alignment vertical="top" wrapText="1"/>
    </xf>
    <xf numFmtId="3" fontId="5" fillId="0" borderId="7" xfId="0" applyNumberFormat="1" applyFont="1" applyFill="1" applyBorder="1" applyAlignment="1">
      <alignment vertical="top" wrapText="1"/>
    </xf>
    <xf numFmtId="3" fontId="5" fillId="0" borderId="29" xfId="0" applyNumberFormat="1" applyFont="1" applyBorder="1" applyAlignment="1">
      <alignment vertical="top" wrapText="1"/>
    </xf>
    <xf numFmtId="3" fontId="5" fillId="0" borderId="25" xfId="0" applyNumberFormat="1" applyFont="1" applyBorder="1" applyAlignment="1">
      <alignment vertical="top" wrapText="1"/>
    </xf>
    <xf numFmtId="3" fontId="6" fillId="0" borderId="29" xfId="0" applyNumberFormat="1" applyFont="1" applyBorder="1" applyAlignment="1">
      <alignment vertical="top"/>
    </xf>
    <xf numFmtId="3" fontId="6" fillId="0" borderId="18" xfId="0" applyNumberFormat="1" applyFont="1" applyBorder="1" applyAlignment="1">
      <alignment vertical="top"/>
    </xf>
    <xf numFmtId="3" fontId="0" fillId="0" borderId="16" xfId="0" applyNumberFormat="1" applyFont="1" applyBorder="1" applyAlignment="1">
      <alignment vertical="top" wrapText="1"/>
    </xf>
    <xf numFmtId="3" fontId="5" fillId="6" borderId="15" xfId="0" applyNumberFormat="1" applyFont="1" applyFill="1" applyBorder="1" applyAlignment="1">
      <alignment vertical="top"/>
    </xf>
    <xf numFmtId="3" fontId="0" fillId="0" borderId="15" xfId="0" applyNumberFormat="1" applyFont="1" applyBorder="1" applyAlignment="1">
      <alignment vertical="top" wrapText="1"/>
    </xf>
    <xf numFmtId="3" fontId="0" fillId="0" borderId="16" xfId="0" applyNumberFormat="1" applyFont="1" applyBorder="1" applyAlignment="1">
      <alignment vertical="top"/>
    </xf>
    <xf numFmtId="3" fontId="5" fillId="0" borderId="15" xfId="0" applyNumberFormat="1" applyFont="1" applyBorder="1" applyAlignment="1">
      <alignment vertical="top"/>
    </xf>
    <xf numFmtId="3" fontId="6" fillId="0" borderId="16" xfId="0" applyNumberFormat="1" applyFont="1" applyBorder="1" applyAlignment="1">
      <alignment vertical="top"/>
    </xf>
    <xf numFmtId="3" fontId="5" fillId="6" borderId="29" xfId="0" applyNumberFormat="1" applyFont="1" applyFill="1" applyBorder="1" applyAlignment="1">
      <alignment vertical="top" wrapText="1"/>
    </xf>
    <xf numFmtId="3" fontId="5" fillId="0" borderId="18" xfId="0" applyNumberFormat="1" applyFont="1" applyFill="1" applyBorder="1" applyAlignment="1">
      <alignment vertical="top" wrapText="1"/>
    </xf>
    <xf numFmtId="3" fontId="6" fillId="0" borderId="23" xfId="0" applyNumberFormat="1" applyFont="1" applyBorder="1" applyAlignment="1">
      <alignment vertical="top" wrapText="1"/>
    </xf>
    <xf numFmtId="3" fontId="6" fillId="0" borderId="16" xfId="0" applyNumberFormat="1" applyFont="1" applyBorder="1" applyAlignment="1">
      <alignment vertical="top" wrapText="1"/>
    </xf>
    <xf numFmtId="3" fontId="0" fillId="0" borderId="15" xfId="0" applyNumberFormat="1" applyFont="1" applyBorder="1" applyAlignment="1">
      <alignment vertical="top"/>
    </xf>
    <xf numFmtId="3" fontId="6" fillId="0" borderId="15" xfId="0" applyNumberFormat="1" applyFont="1" applyBorder="1" applyAlignment="1">
      <alignment horizontal="left" vertical="top" wrapText="1"/>
    </xf>
    <xf numFmtId="3" fontId="5" fillId="0" borderId="14" xfId="0" applyNumberFormat="1" applyFont="1" applyFill="1" applyBorder="1" applyAlignment="1">
      <alignment vertical="top"/>
    </xf>
    <xf numFmtId="3" fontId="5" fillId="0" borderId="14" xfId="0" applyNumberFormat="1" applyFont="1" applyFill="1" applyBorder="1"/>
    <xf numFmtId="0" fontId="0" fillId="0" borderId="1" xfId="0" applyBorder="1"/>
    <xf numFmtId="37" fontId="0" fillId="11" borderId="6" xfId="1" applyNumberFormat="1" applyFont="1" applyFill="1" applyBorder="1" applyAlignment="1">
      <alignment vertical="top"/>
    </xf>
    <xf numFmtId="37" fontId="0" fillId="11" borderId="6" xfId="1" applyNumberFormat="1" applyFont="1" applyFill="1" applyBorder="1" applyAlignment="1">
      <alignment horizontal="right" vertical="top"/>
    </xf>
    <xf numFmtId="3" fontId="6" fillId="12" borderId="27" xfId="0" applyNumberFormat="1" applyFont="1" applyFill="1" applyBorder="1" applyAlignment="1">
      <alignment vertical="top"/>
    </xf>
    <xf numFmtId="37" fontId="1" fillId="12" borderId="6" xfId="1" applyNumberFormat="1" applyFont="1" applyFill="1" applyBorder="1" applyAlignment="1">
      <alignment vertical="top"/>
    </xf>
    <xf numFmtId="0" fontId="6" fillId="0" borderId="1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5" fillId="2" borderId="11" xfId="0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0" fillId="2" borderId="11" xfId="0" applyFont="1" applyFill="1" applyBorder="1" applyAlignment="1">
      <alignment horizontal="center"/>
    </xf>
    <xf numFmtId="0" fontId="0" fillId="2" borderId="12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center"/>
    </xf>
    <xf numFmtId="0" fontId="3" fillId="2" borderId="37" xfId="0" applyFont="1" applyFill="1" applyBorder="1" applyAlignment="1">
      <alignment horizontal="center"/>
    </xf>
    <xf numFmtId="0" fontId="3" fillId="2" borderId="34" xfId="0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FF66CC"/>
      <color rgb="FFFFFF99"/>
      <color rgb="FFCC99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199"/>
  <sheetViews>
    <sheetView tabSelected="1" workbookViewId="0">
      <pane xSplit="4" ySplit="7" topLeftCell="E8" activePane="bottomRight" state="frozen"/>
      <selection pane="topRight" activeCell="E1" sqref="E1"/>
      <selection pane="bottomLeft" activeCell="A7" sqref="A7"/>
      <selection pane="bottomRight" activeCell="B4" sqref="B4"/>
    </sheetView>
  </sheetViews>
  <sheetFormatPr defaultRowHeight="15" x14ac:dyDescent="0.25"/>
  <cols>
    <col min="1" max="1" width="6" customWidth="1"/>
    <col min="2" max="2" width="6.42578125" customWidth="1"/>
    <col min="3" max="3" width="6.5703125" customWidth="1"/>
    <col min="4" max="4" width="36.28515625" customWidth="1"/>
    <col min="5" max="46" width="12.7109375" customWidth="1"/>
    <col min="47" max="47" width="5.5703125" customWidth="1"/>
    <col min="48" max="52" width="12.7109375" customWidth="1"/>
    <col min="53" max="53" width="5.28515625" customWidth="1"/>
    <col min="54" max="55" width="10.5703125" bestFit="1" customWidth="1"/>
    <col min="56" max="56" width="11.5703125" bestFit="1" customWidth="1"/>
    <col min="57" max="57" width="9.28515625" bestFit="1" customWidth="1"/>
    <col min="58" max="59" width="9.28515625" customWidth="1"/>
    <col min="60" max="60" width="11.5703125" bestFit="1" customWidth="1"/>
    <col min="61" max="61" width="4.28515625" customWidth="1"/>
  </cols>
  <sheetData>
    <row r="1" spans="1:61" ht="15.75" thickBot="1" x14ac:dyDescent="0.3">
      <c r="AV1" s="3" t="s">
        <v>4</v>
      </c>
      <c r="AW1" s="3"/>
      <c r="AX1" s="3"/>
      <c r="AY1" s="3"/>
      <c r="AZ1" s="4"/>
    </row>
    <row r="2" spans="1:61" x14ac:dyDescent="0.25">
      <c r="A2" s="5"/>
      <c r="B2" s="6" t="s">
        <v>5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8"/>
      <c r="AW2" s="8"/>
      <c r="AX2" s="8"/>
      <c r="AY2" s="8"/>
      <c r="AZ2" s="132" t="s">
        <v>6</v>
      </c>
      <c r="BA2" s="7"/>
      <c r="BB2" s="7"/>
      <c r="BC2" s="7"/>
      <c r="BD2" s="7"/>
      <c r="BE2" s="7"/>
      <c r="BF2" s="7"/>
      <c r="BG2" s="7"/>
      <c r="BH2" s="7"/>
      <c r="BI2" s="7"/>
    </row>
    <row r="3" spans="1:61" ht="15.75" x14ac:dyDescent="0.25">
      <c r="A3" s="9"/>
      <c r="B3" s="10" t="s">
        <v>7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81"/>
      <c r="BB3" s="81"/>
      <c r="BC3" s="81"/>
      <c r="BD3" s="81"/>
      <c r="BE3" s="81"/>
      <c r="BF3" s="81"/>
      <c r="BG3" s="81"/>
      <c r="BH3" s="81"/>
      <c r="BI3" s="81"/>
    </row>
    <row r="4" spans="1:61" ht="15.75" thickBot="1" x14ac:dyDescent="0.3">
      <c r="A4" s="12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3"/>
      <c r="AW4" s="13"/>
      <c r="AX4" s="13"/>
      <c r="AY4" s="13"/>
      <c r="AZ4" s="133"/>
      <c r="BA4" s="81"/>
      <c r="BB4" s="81"/>
      <c r="BC4" s="81"/>
      <c r="BD4" s="81"/>
      <c r="BE4" s="81"/>
      <c r="BF4" s="81"/>
      <c r="BG4" s="81"/>
      <c r="BH4" s="81"/>
      <c r="BI4" s="81"/>
    </row>
    <row r="5" spans="1:61" ht="15.75" thickBot="1" x14ac:dyDescent="0.3">
      <c r="A5" s="12"/>
      <c r="B5" s="11"/>
      <c r="C5" s="11"/>
      <c r="D5" s="92" t="s">
        <v>6</v>
      </c>
      <c r="E5" s="93" t="s">
        <v>135</v>
      </c>
      <c r="F5" s="93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  <c r="Y5" s="167"/>
      <c r="Z5" s="93"/>
      <c r="AA5" s="93"/>
      <c r="AB5" s="93"/>
      <c r="AC5" s="93"/>
      <c r="AD5" s="93"/>
      <c r="AE5" s="93"/>
      <c r="AF5" s="93"/>
      <c r="AG5" s="93"/>
      <c r="AH5" s="93"/>
      <c r="AI5" s="93"/>
      <c r="AJ5" s="93"/>
      <c r="AK5" s="93"/>
      <c r="AL5" s="93"/>
      <c r="AM5" s="93"/>
      <c r="AN5" s="93"/>
      <c r="AO5" s="93"/>
      <c r="AP5" s="93"/>
      <c r="AQ5" s="93"/>
      <c r="AR5" s="93"/>
      <c r="AS5" s="93"/>
      <c r="AT5" s="94"/>
      <c r="AU5" s="11"/>
      <c r="AV5" s="140" t="s">
        <v>133</v>
      </c>
      <c r="AW5" s="141"/>
      <c r="AX5" s="141"/>
      <c r="AY5" s="141"/>
      <c r="AZ5" s="142"/>
      <c r="BA5" s="163"/>
      <c r="BB5" s="361" t="s">
        <v>134</v>
      </c>
      <c r="BC5" s="362"/>
      <c r="BD5" s="146"/>
      <c r="BE5" s="146"/>
      <c r="BF5" s="146"/>
      <c r="BG5" s="146"/>
      <c r="BH5" s="147"/>
    </row>
    <row r="6" spans="1:61" ht="15.75" thickBot="1" x14ac:dyDescent="0.3">
      <c r="A6" s="16"/>
      <c r="B6" s="17"/>
      <c r="C6" s="17"/>
      <c r="D6" s="95" t="s">
        <v>8</v>
      </c>
      <c r="E6" s="355">
        <v>1</v>
      </c>
      <c r="F6" s="356"/>
      <c r="G6" s="356"/>
      <c r="H6" s="356"/>
      <c r="I6" s="356"/>
      <c r="J6" s="356"/>
      <c r="K6" s="356"/>
      <c r="L6" s="356"/>
      <c r="M6" s="356"/>
      <c r="N6" s="357"/>
      <c r="O6" s="358">
        <v>2</v>
      </c>
      <c r="P6" s="359"/>
      <c r="Q6" s="359"/>
      <c r="R6" s="359"/>
      <c r="S6" s="359"/>
      <c r="T6" s="359"/>
      <c r="U6" s="359"/>
      <c r="V6" s="359"/>
      <c r="W6" s="359"/>
      <c r="X6" s="359"/>
      <c r="Y6" s="360"/>
      <c r="Z6" s="358">
        <v>3</v>
      </c>
      <c r="AA6" s="359"/>
      <c r="AB6" s="359"/>
      <c r="AC6" s="359"/>
      <c r="AD6" s="359"/>
      <c r="AE6" s="359"/>
      <c r="AF6" s="359"/>
      <c r="AG6" s="359"/>
      <c r="AH6" s="359"/>
      <c r="AI6" s="359"/>
      <c r="AJ6" s="360"/>
      <c r="AK6" s="148"/>
      <c r="AL6" s="148"/>
      <c r="AM6" s="148"/>
      <c r="AN6" s="148"/>
      <c r="AO6" s="148"/>
      <c r="AP6" s="148"/>
      <c r="AQ6" s="149"/>
      <c r="AR6" s="170"/>
      <c r="AS6" s="170"/>
      <c r="AT6" s="150" t="s">
        <v>3</v>
      </c>
      <c r="AU6" s="17"/>
      <c r="AV6" s="85" t="s">
        <v>0</v>
      </c>
      <c r="AW6" s="87" t="s">
        <v>1</v>
      </c>
      <c r="AX6" s="86" t="s">
        <v>2</v>
      </c>
      <c r="AY6" s="168" t="s">
        <v>105</v>
      </c>
      <c r="AZ6" s="169" t="s">
        <v>3</v>
      </c>
      <c r="BA6" s="17"/>
      <c r="BB6" s="143">
        <v>1</v>
      </c>
      <c r="BC6" s="144">
        <v>2</v>
      </c>
      <c r="BD6" s="144">
        <v>3</v>
      </c>
      <c r="BE6" s="144">
        <v>4</v>
      </c>
      <c r="BF6" s="303" t="s">
        <v>136</v>
      </c>
      <c r="BG6" s="303" t="s">
        <v>81</v>
      </c>
      <c r="BH6" s="145" t="s">
        <v>3</v>
      </c>
      <c r="BI6" s="2"/>
    </row>
    <row r="7" spans="1:61" ht="15.75" thickBot="1" x14ac:dyDescent="0.3">
      <c r="A7" s="16"/>
      <c r="B7" s="17"/>
      <c r="C7" s="17"/>
      <c r="D7" s="96" t="s">
        <v>9</v>
      </c>
      <c r="E7" s="155" t="s">
        <v>106</v>
      </c>
      <c r="F7" s="155" t="s">
        <v>107</v>
      </c>
      <c r="G7" s="155" t="s">
        <v>108</v>
      </c>
      <c r="H7" s="155" t="s">
        <v>86</v>
      </c>
      <c r="I7" s="156" t="s">
        <v>87</v>
      </c>
      <c r="J7" s="156" t="s">
        <v>88</v>
      </c>
      <c r="K7" s="156" t="s">
        <v>89</v>
      </c>
      <c r="L7" s="156" t="s">
        <v>90</v>
      </c>
      <c r="M7" s="156" t="s">
        <v>109</v>
      </c>
      <c r="N7" s="156" t="s">
        <v>110</v>
      </c>
      <c r="O7" s="155" t="s">
        <v>111</v>
      </c>
      <c r="P7" s="155" t="s">
        <v>112</v>
      </c>
      <c r="Q7" s="155" t="s">
        <v>113</v>
      </c>
      <c r="R7" s="155" t="s">
        <v>114</v>
      </c>
      <c r="S7" s="155" t="s">
        <v>115</v>
      </c>
      <c r="T7" s="156" t="s">
        <v>92</v>
      </c>
      <c r="U7" s="156" t="s">
        <v>93</v>
      </c>
      <c r="V7" s="156" t="s">
        <v>116</v>
      </c>
      <c r="W7" s="156" t="s">
        <v>117</v>
      </c>
      <c r="X7" s="156" t="s">
        <v>118</v>
      </c>
      <c r="Y7" s="160" t="s">
        <v>103</v>
      </c>
      <c r="Z7" s="158" t="s">
        <v>94</v>
      </c>
      <c r="AA7" s="156" t="s">
        <v>95</v>
      </c>
      <c r="AB7" s="156" t="s">
        <v>96</v>
      </c>
      <c r="AC7" s="156" t="s">
        <v>119</v>
      </c>
      <c r="AD7" s="156" t="s">
        <v>120</v>
      </c>
      <c r="AE7" s="156" t="s">
        <v>121</v>
      </c>
      <c r="AF7" s="156" t="s">
        <v>97</v>
      </c>
      <c r="AG7" s="156" t="s">
        <v>122</v>
      </c>
      <c r="AH7" s="156" t="s">
        <v>100</v>
      </c>
      <c r="AI7" s="156" t="s">
        <v>101</v>
      </c>
      <c r="AJ7" s="157" t="s">
        <v>102</v>
      </c>
      <c r="AK7" s="158" t="s">
        <v>123</v>
      </c>
      <c r="AL7" s="158" t="s">
        <v>124</v>
      </c>
      <c r="AM7" s="158" t="s">
        <v>125</v>
      </c>
      <c r="AN7" s="158" t="s">
        <v>126</v>
      </c>
      <c r="AO7" s="158" t="s">
        <v>127</v>
      </c>
      <c r="AP7" s="158" t="s">
        <v>128</v>
      </c>
      <c r="AQ7" s="158" t="s">
        <v>129</v>
      </c>
      <c r="AR7" s="171" t="s">
        <v>136</v>
      </c>
      <c r="AS7" s="171" t="s">
        <v>81</v>
      </c>
      <c r="AT7" s="159" t="s">
        <v>10</v>
      </c>
      <c r="AU7" s="17"/>
      <c r="AV7" s="83" t="s">
        <v>10</v>
      </c>
      <c r="AW7" s="40" t="s">
        <v>10</v>
      </c>
      <c r="AX7" s="40" t="s">
        <v>10</v>
      </c>
      <c r="AY7" s="40" t="s">
        <v>10</v>
      </c>
      <c r="AZ7" s="134" t="s">
        <v>10</v>
      </c>
      <c r="BA7" s="17"/>
      <c r="BB7" s="103" t="s">
        <v>10</v>
      </c>
      <c r="BC7" s="97" t="s">
        <v>10</v>
      </c>
      <c r="BD7" s="97" t="s">
        <v>10</v>
      </c>
      <c r="BE7" s="97" t="s">
        <v>10</v>
      </c>
      <c r="BF7" s="304"/>
      <c r="BG7" s="304" t="s">
        <v>10</v>
      </c>
      <c r="BH7" s="111" t="s">
        <v>10</v>
      </c>
      <c r="BI7" s="2"/>
    </row>
    <row r="8" spans="1:61" x14ac:dyDescent="0.25">
      <c r="A8" s="41">
        <v>10</v>
      </c>
      <c r="B8" s="42" t="s">
        <v>11</v>
      </c>
      <c r="C8" s="42"/>
      <c r="D8" s="43"/>
      <c r="E8" s="151"/>
      <c r="F8" s="154"/>
      <c r="G8" s="154"/>
      <c r="H8" s="154"/>
      <c r="I8" s="152"/>
      <c r="J8" s="152"/>
      <c r="K8" s="152"/>
      <c r="L8" s="165"/>
      <c r="M8" s="165"/>
      <c r="N8" s="153"/>
      <c r="O8" s="151"/>
      <c r="P8" s="154"/>
      <c r="Q8" s="154"/>
      <c r="R8" s="154"/>
      <c r="S8" s="154"/>
      <c r="T8" s="152"/>
      <c r="U8" s="152"/>
      <c r="V8" s="152"/>
      <c r="W8" s="152"/>
      <c r="X8" s="152"/>
      <c r="Y8" s="161"/>
      <c r="Z8" s="154"/>
      <c r="AA8" s="152"/>
      <c r="AB8" s="152"/>
      <c r="AC8" s="152"/>
      <c r="AD8" s="152"/>
      <c r="AE8" s="152"/>
      <c r="AF8" s="152"/>
      <c r="AG8" s="152"/>
      <c r="AH8" s="152"/>
      <c r="AI8" s="152"/>
      <c r="AJ8" s="153"/>
      <c r="AK8" s="154"/>
      <c r="AL8" s="154"/>
      <c r="AM8" s="154"/>
      <c r="AN8" s="154"/>
      <c r="AO8" s="154"/>
      <c r="AP8" s="154"/>
      <c r="AQ8" s="152"/>
      <c r="AR8" s="165"/>
      <c r="AS8" s="165"/>
      <c r="AT8" s="153"/>
      <c r="AU8" s="88"/>
      <c r="AV8" s="84"/>
      <c r="AW8" s="46"/>
      <c r="AX8" s="46"/>
      <c r="AY8" s="46"/>
      <c r="AZ8" s="135"/>
      <c r="BA8" s="17"/>
      <c r="BB8" s="104"/>
      <c r="BC8" s="98"/>
      <c r="BD8" s="98"/>
      <c r="BE8" s="98"/>
      <c r="BF8" s="305"/>
      <c r="BG8" s="305"/>
      <c r="BH8" s="112"/>
      <c r="BI8" s="2"/>
    </row>
    <row r="9" spans="1:61" x14ac:dyDescent="0.25">
      <c r="A9" s="20"/>
      <c r="B9" s="42">
        <v>1100</v>
      </c>
      <c r="C9" s="42" t="s">
        <v>12</v>
      </c>
      <c r="D9" s="43"/>
      <c r="E9" s="41"/>
      <c r="F9" s="45"/>
      <c r="G9" s="45"/>
      <c r="H9" s="45"/>
      <c r="I9" s="42"/>
      <c r="J9" s="42"/>
      <c r="K9" s="42"/>
      <c r="L9" s="43"/>
      <c r="M9" s="43"/>
      <c r="N9" s="44"/>
      <c r="O9" s="41"/>
      <c r="P9" s="45"/>
      <c r="Q9" s="45"/>
      <c r="R9" s="45"/>
      <c r="S9" s="45"/>
      <c r="T9" s="42"/>
      <c r="U9" s="42"/>
      <c r="V9" s="42"/>
      <c r="W9" s="42"/>
      <c r="X9" s="42"/>
      <c r="Y9" s="162"/>
      <c r="Z9" s="45"/>
      <c r="AA9" s="42"/>
      <c r="AB9" s="42"/>
      <c r="AC9" s="42"/>
      <c r="AD9" s="42"/>
      <c r="AE9" s="42"/>
      <c r="AF9" s="42"/>
      <c r="AG9" s="42"/>
      <c r="AH9" s="42"/>
      <c r="AI9" s="42"/>
      <c r="AJ9" s="44"/>
      <c r="AK9" s="45"/>
      <c r="AL9" s="45"/>
      <c r="AM9" s="45"/>
      <c r="AN9" s="45"/>
      <c r="AO9" s="45"/>
      <c r="AP9" s="45"/>
      <c r="AQ9" s="42"/>
      <c r="AR9" s="43"/>
      <c r="AS9" s="43"/>
      <c r="AT9" s="44"/>
      <c r="AU9" s="88"/>
      <c r="AV9" s="18"/>
      <c r="AW9" s="19"/>
      <c r="AX9" s="19"/>
      <c r="AY9" s="19"/>
      <c r="AZ9" s="136"/>
      <c r="BA9" s="17"/>
      <c r="BB9" s="104"/>
      <c r="BC9" s="98"/>
      <c r="BD9" s="98"/>
      <c r="BE9" s="98"/>
      <c r="BF9" s="305"/>
      <c r="BG9" s="305"/>
      <c r="BH9" s="112"/>
      <c r="BI9" s="2"/>
    </row>
    <row r="10" spans="1:61" x14ac:dyDescent="0.25">
      <c r="A10" s="20"/>
      <c r="B10" s="42"/>
      <c r="C10" s="47">
        <v>1101</v>
      </c>
      <c r="D10" s="48" t="s">
        <v>130</v>
      </c>
      <c r="E10" s="320">
        <f>0.05*SUM(E11:E17, E32, E37, E43, E65, E85, E110, E149)</f>
        <v>169.87720257856407</v>
      </c>
      <c r="F10" s="320">
        <f t="shared" ref="F10:AQ10" si="0">0.05*SUM(F11:F17, F32, F37, F43, F65, F85, F110, F149)</f>
        <v>900.06273999148425</v>
      </c>
      <c r="G10" s="320">
        <f t="shared" si="0"/>
        <v>630.70491878228222</v>
      </c>
      <c r="H10" s="320">
        <f t="shared" si="0"/>
        <v>773.3709222448249</v>
      </c>
      <c r="I10" s="172">
        <f t="shared" si="0"/>
        <v>273.76449313082475</v>
      </c>
      <c r="J10" s="172">
        <f t="shared" si="0"/>
        <v>1119.294668092225</v>
      </c>
      <c r="K10" s="172">
        <f t="shared" si="0"/>
        <v>1287.8498690943022</v>
      </c>
      <c r="L10" s="172">
        <f t="shared" si="0"/>
        <v>566.25734192854691</v>
      </c>
      <c r="M10" s="172">
        <f t="shared" si="0"/>
        <v>290.28951283691066</v>
      </c>
      <c r="N10" s="173">
        <f t="shared" si="0"/>
        <v>6108.8499860844568</v>
      </c>
      <c r="O10" s="320">
        <f t="shared" si="0"/>
        <v>867.53375555079083</v>
      </c>
      <c r="P10" s="320">
        <f t="shared" si="0"/>
        <v>5935.7609511232413</v>
      </c>
      <c r="Q10" s="320">
        <f t="shared" si="0"/>
        <v>2777.8249815826007</v>
      </c>
      <c r="R10" s="320">
        <f t="shared" si="0"/>
        <v>3889.3438746647053</v>
      </c>
      <c r="S10" s="320">
        <f t="shared" si="0"/>
        <v>8674.4002292546356</v>
      </c>
      <c r="T10" s="172">
        <f t="shared" si="0"/>
        <v>1225.8629154522041</v>
      </c>
      <c r="U10" s="172">
        <f t="shared" si="0"/>
        <v>4578.7900759956074</v>
      </c>
      <c r="V10" s="172">
        <f t="shared" si="0"/>
        <v>4058.4095221426769</v>
      </c>
      <c r="W10" s="172">
        <f t="shared" si="0"/>
        <v>4518.3002022188775</v>
      </c>
      <c r="X10" s="172">
        <f t="shared" si="0"/>
        <v>764.29584164547123</v>
      </c>
      <c r="Y10" s="172">
        <f t="shared" si="0"/>
        <v>9020.1158660875135</v>
      </c>
      <c r="Z10" s="174">
        <f t="shared" si="0"/>
        <v>2904.4104494155972</v>
      </c>
      <c r="AA10" s="172">
        <f t="shared" si="0"/>
        <v>6336.2422916741052</v>
      </c>
      <c r="AB10" s="172">
        <f t="shared" si="0"/>
        <v>4212.4468589135486</v>
      </c>
      <c r="AC10" s="172">
        <f t="shared" si="0"/>
        <v>401.08587466627154</v>
      </c>
      <c r="AD10" s="172">
        <f t="shared" si="0"/>
        <v>1276.8118088317497</v>
      </c>
      <c r="AE10" s="172">
        <f t="shared" si="0"/>
        <v>3277.0153075746221</v>
      </c>
      <c r="AF10" s="172">
        <f t="shared" si="0"/>
        <v>6575.7179946914594</v>
      </c>
      <c r="AG10" s="172">
        <f t="shared" si="0"/>
        <v>2144.3069905203638</v>
      </c>
      <c r="AH10" s="172">
        <f t="shared" si="0"/>
        <v>1145.119769201912</v>
      </c>
      <c r="AI10" s="172">
        <f t="shared" si="0"/>
        <v>401.08587466627154</v>
      </c>
      <c r="AJ10" s="173">
        <f t="shared" si="0"/>
        <v>1611.5290762242539</v>
      </c>
      <c r="AK10" s="174">
        <f t="shared" si="0"/>
        <v>0</v>
      </c>
      <c r="AL10" s="174">
        <f t="shared" si="0"/>
        <v>0</v>
      </c>
      <c r="AM10" s="174">
        <f t="shared" si="0"/>
        <v>293.33876553269505</v>
      </c>
      <c r="AN10" s="174">
        <f t="shared" si="0"/>
        <v>4776.3582923493295</v>
      </c>
      <c r="AO10" s="174">
        <f t="shared" si="0"/>
        <v>0</v>
      </c>
      <c r="AP10" s="174">
        <f t="shared" si="0"/>
        <v>8869.7145185228273</v>
      </c>
      <c r="AQ10" s="172">
        <f t="shared" si="0"/>
        <v>0</v>
      </c>
      <c r="AR10" s="175">
        <v>10229</v>
      </c>
      <c r="AS10" s="175">
        <v>0</v>
      </c>
      <c r="AT10" s="269">
        <f>SUM(E10:AS10)</f>
        <v>112885.14374326773</v>
      </c>
      <c r="AU10" s="89"/>
      <c r="AV10" s="270">
        <f>$AT10/4</f>
        <v>28221.285935816933</v>
      </c>
      <c r="AW10" s="270">
        <f t="shared" ref="AW10:AY11" si="1">$AT10/4</f>
        <v>28221.285935816933</v>
      </c>
      <c r="AX10" s="270">
        <f t="shared" si="1"/>
        <v>28221.285935816933</v>
      </c>
      <c r="AY10" s="270">
        <f t="shared" si="1"/>
        <v>28221.285935816933</v>
      </c>
      <c r="AZ10" s="271">
        <f>SUM(AV10:AY10)</f>
        <v>112885.14374326773</v>
      </c>
      <c r="BA10" s="17"/>
      <c r="BB10" s="108">
        <f t="shared" ref="BB10" si="2">SUM(E10:N10)</f>
        <v>12120.321654764422</v>
      </c>
      <c r="BC10" s="101">
        <f t="shared" ref="BC10" si="3">SUM(O10:Y10)</f>
        <v>46310.638215718325</v>
      </c>
      <c r="BD10" s="101">
        <f t="shared" ref="BD10" si="4">SUM(Z10:AJ10)</f>
        <v>30285.772296380153</v>
      </c>
      <c r="BE10" s="101">
        <f t="shared" ref="BE10" si="5">SUM(AK10:AQ10)</f>
        <v>13939.411576404851</v>
      </c>
      <c r="BF10" s="316">
        <f>AR10</f>
        <v>10229</v>
      </c>
      <c r="BG10" s="306">
        <f t="shared" ref="BG10" si="6">AS10</f>
        <v>0</v>
      </c>
      <c r="BH10" s="114">
        <f>SUM(BB10:BG10)</f>
        <v>112885.14374326775</v>
      </c>
      <c r="BI10" s="2"/>
    </row>
    <row r="11" spans="1:61" x14ac:dyDescent="0.25">
      <c r="A11" s="20"/>
      <c r="B11" s="42"/>
      <c r="C11" s="47">
        <v>1102</v>
      </c>
      <c r="D11" s="48" t="s">
        <v>13</v>
      </c>
      <c r="E11" s="321"/>
      <c r="F11" s="179"/>
      <c r="G11" s="179"/>
      <c r="H11" s="179"/>
      <c r="I11" s="177"/>
      <c r="J11" s="177"/>
      <c r="K11" s="177"/>
      <c r="L11" s="180"/>
      <c r="M11" s="180"/>
      <c r="N11" s="178"/>
      <c r="O11" s="321"/>
      <c r="P11" s="179"/>
      <c r="Q11" s="179"/>
      <c r="R11" s="179"/>
      <c r="S11" s="179"/>
      <c r="T11" s="177"/>
      <c r="U11" s="177"/>
      <c r="V11" s="177"/>
      <c r="W11" s="177"/>
      <c r="X11" s="177"/>
      <c r="Y11" s="177"/>
      <c r="Z11" s="179"/>
      <c r="AA11" s="177"/>
      <c r="AB11" s="177"/>
      <c r="AC11" s="177"/>
      <c r="AD11" s="177"/>
      <c r="AE11" s="177"/>
      <c r="AF11" s="177"/>
      <c r="AG11" s="177"/>
      <c r="AH11" s="177"/>
      <c r="AI11" s="177"/>
      <c r="AJ11" s="178"/>
      <c r="AK11" s="179"/>
      <c r="AL11" s="179"/>
      <c r="AM11" s="179"/>
      <c r="AN11" s="179"/>
      <c r="AO11" s="179"/>
      <c r="AP11" s="179"/>
      <c r="AQ11" s="177"/>
      <c r="AR11" s="180"/>
      <c r="AS11" s="180"/>
      <c r="AT11" s="178">
        <f t="shared" ref="AT11:AT17" si="7">SUM(E11:AQ11)</f>
        <v>0</v>
      </c>
      <c r="AU11" s="89"/>
      <c r="AV11" s="272">
        <f>$AT11/4</f>
        <v>0</v>
      </c>
      <c r="AW11" s="272">
        <f t="shared" si="1"/>
        <v>0</v>
      </c>
      <c r="AX11" s="272">
        <f t="shared" si="1"/>
        <v>0</v>
      </c>
      <c r="AY11" s="272">
        <f t="shared" si="1"/>
        <v>0</v>
      </c>
      <c r="AZ11" s="273">
        <f t="shared" ref="AZ11:AZ17" si="8">SUM(AV11:AY11)</f>
        <v>0</v>
      </c>
      <c r="BA11" s="17"/>
      <c r="BB11" s="106">
        <f t="shared" ref="BB11:BB17" si="9">SUM(E11:N11)</f>
        <v>0</v>
      </c>
      <c r="BC11" s="100">
        <f t="shared" ref="BC11:BC17" si="10">SUM(O11:Y11)</f>
        <v>0</v>
      </c>
      <c r="BD11" s="100">
        <f t="shared" ref="BD11:BD17" si="11">SUM(Z11:AJ11)</f>
        <v>0</v>
      </c>
      <c r="BE11" s="100">
        <f t="shared" ref="BE11:BE17" si="12">SUM(AK11:AQ11)</f>
        <v>0</v>
      </c>
      <c r="BF11" s="315">
        <v>0</v>
      </c>
      <c r="BG11" s="306">
        <f t="shared" ref="BG11:BG17" si="13">AS11</f>
        <v>0</v>
      </c>
      <c r="BH11" s="107">
        <f t="shared" ref="BH11:BH17" si="14">SUM(BB11:BE11)</f>
        <v>0</v>
      </c>
      <c r="BI11" s="2"/>
    </row>
    <row r="12" spans="1:61" ht="45" x14ac:dyDescent="0.25">
      <c r="A12" s="21"/>
      <c r="B12" s="22"/>
      <c r="C12" s="23">
        <v>1103</v>
      </c>
      <c r="D12" s="49" t="s">
        <v>99</v>
      </c>
      <c r="E12" s="321"/>
      <c r="F12" s="179"/>
      <c r="G12" s="179"/>
      <c r="H12" s="179"/>
      <c r="I12" s="177"/>
      <c r="J12" s="177"/>
      <c r="K12" s="177"/>
      <c r="L12" s="180"/>
      <c r="M12" s="180"/>
      <c r="N12" s="178"/>
      <c r="O12" s="321"/>
      <c r="P12" s="179"/>
      <c r="Q12" s="179"/>
      <c r="R12" s="179"/>
      <c r="S12" s="179"/>
      <c r="T12" s="177"/>
      <c r="U12" s="177"/>
      <c r="V12" s="177"/>
      <c r="W12" s="177"/>
      <c r="X12" s="177"/>
      <c r="Y12" s="177"/>
      <c r="Z12" s="179"/>
      <c r="AA12" s="177"/>
      <c r="AB12" s="177"/>
      <c r="AC12" s="177"/>
      <c r="AD12" s="177"/>
      <c r="AE12" s="177"/>
      <c r="AF12" s="177"/>
      <c r="AG12" s="177"/>
      <c r="AH12" s="177"/>
      <c r="AI12" s="177"/>
      <c r="AJ12" s="178"/>
      <c r="AK12" s="179"/>
      <c r="AL12" s="179"/>
      <c r="AM12" s="179"/>
      <c r="AN12" s="179"/>
      <c r="AO12" s="179"/>
      <c r="AP12" s="179"/>
      <c r="AQ12" s="177"/>
      <c r="AR12" s="180"/>
      <c r="AS12" s="180"/>
      <c r="AT12" s="178">
        <f t="shared" si="7"/>
        <v>0</v>
      </c>
      <c r="AU12" s="89"/>
      <c r="AV12" s="272">
        <f t="shared" ref="AV12:AY17" si="15">$AT12/4</f>
        <v>0</v>
      </c>
      <c r="AW12" s="272">
        <f t="shared" si="15"/>
        <v>0</v>
      </c>
      <c r="AX12" s="272">
        <f t="shared" si="15"/>
        <v>0</v>
      </c>
      <c r="AY12" s="272">
        <f t="shared" si="15"/>
        <v>0</v>
      </c>
      <c r="AZ12" s="273">
        <f t="shared" si="8"/>
        <v>0</v>
      </c>
      <c r="BA12" s="17"/>
      <c r="BB12" s="106">
        <f t="shared" si="9"/>
        <v>0</v>
      </c>
      <c r="BC12" s="100">
        <f t="shared" si="10"/>
        <v>0</v>
      </c>
      <c r="BD12" s="100">
        <f t="shared" si="11"/>
        <v>0</v>
      </c>
      <c r="BE12" s="100">
        <f t="shared" si="12"/>
        <v>0</v>
      </c>
      <c r="BF12" s="315">
        <v>0</v>
      </c>
      <c r="BG12" s="306">
        <f t="shared" si="13"/>
        <v>0</v>
      </c>
      <c r="BH12" s="107">
        <f t="shared" si="14"/>
        <v>0</v>
      </c>
      <c r="BI12" s="2"/>
    </row>
    <row r="13" spans="1:61" ht="30" x14ac:dyDescent="0.25">
      <c r="A13" s="21"/>
      <c r="B13" s="22"/>
      <c r="C13" s="23">
        <v>1104</v>
      </c>
      <c r="D13" s="49" t="s">
        <v>98</v>
      </c>
      <c r="E13" s="321"/>
      <c r="F13" s="179"/>
      <c r="G13" s="179"/>
      <c r="H13" s="179"/>
      <c r="I13" s="177"/>
      <c r="J13" s="177"/>
      <c r="K13" s="177"/>
      <c r="L13" s="180"/>
      <c r="M13" s="180"/>
      <c r="N13" s="178"/>
      <c r="O13" s="321"/>
      <c r="P13" s="179"/>
      <c r="Q13" s="179"/>
      <c r="R13" s="179"/>
      <c r="S13" s="179"/>
      <c r="T13" s="177"/>
      <c r="U13" s="177"/>
      <c r="V13" s="177"/>
      <c r="W13" s="177"/>
      <c r="X13" s="177"/>
      <c r="Y13" s="177"/>
      <c r="Z13" s="179"/>
      <c r="AA13" s="177"/>
      <c r="AB13" s="177"/>
      <c r="AC13" s="177"/>
      <c r="AD13" s="177"/>
      <c r="AE13" s="177"/>
      <c r="AF13" s="177"/>
      <c r="AG13" s="177"/>
      <c r="AH13" s="177"/>
      <c r="AI13" s="177"/>
      <c r="AJ13" s="178"/>
      <c r="AK13" s="179"/>
      <c r="AL13" s="179"/>
      <c r="AM13" s="179"/>
      <c r="AN13" s="179"/>
      <c r="AO13" s="179"/>
      <c r="AP13" s="179"/>
      <c r="AQ13" s="177"/>
      <c r="AR13" s="180"/>
      <c r="AS13" s="180"/>
      <c r="AT13" s="178">
        <f t="shared" si="7"/>
        <v>0</v>
      </c>
      <c r="AU13" s="89"/>
      <c r="AV13" s="272">
        <f t="shared" si="15"/>
        <v>0</v>
      </c>
      <c r="AW13" s="272">
        <f t="shared" si="15"/>
        <v>0</v>
      </c>
      <c r="AX13" s="272">
        <f t="shared" si="15"/>
        <v>0</v>
      </c>
      <c r="AY13" s="272">
        <f t="shared" si="15"/>
        <v>0</v>
      </c>
      <c r="AZ13" s="273">
        <f t="shared" si="8"/>
        <v>0</v>
      </c>
      <c r="BA13" s="17"/>
      <c r="BB13" s="106">
        <f t="shared" si="9"/>
        <v>0</v>
      </c>
      <c r="BC13" s="100">
        <f t="shared" si="10"/>
        <v>0</v>
      </c>
      <c r="BD13" s="100">
        <f t="shared" si="11"/>
        <v>0</v>
      </c>
      <c r="BE13" s="100">
        <f t="shared" si="12"/>
        <v>0</v>
      </c>
      <c r="BF13" s="315">
        <v>0</v>
      </c>
      <c r="BG13" s="306">
        <f t="shared" si="13"/>
        <v>0</v>
      </c>
      <c r="BH13" s="107">
        <f t="shared" si="14"/>
        <v>0</v>
      </c>
      <c r="BI13" s="2"/>
    </row>
    <row r="14" spans="1:61" x14ac:dyDescent="0.25">
      <c r="A14" s="21"/>
      <c r="B14" s="22"/>
      <c r="C14" s="23">
        <v>1105</v>
      </c>
      <c r="D14" s="48" t="s">
        <v>14</v>
      </c>
      <c r="E14" s="321"/>
      <c r="F14" s="179"/>
      <c r="G14" s="179"/>
      <c r="H14" s="179"/>
      <c r="I14" s="177"/>
      <c r="J14" s="177"/>
      <c r="K14" s="177"/>
      <c r="L14" s="180"/>
      <c r="M14" s="180"/>
      <c r="N14" s="178"/>
      <c r="O14" s="321"/>
      <c r="P14" s="179"/>
      <c r="Q14" s="179"/>
      <c r="R14" s="179"/>
      <c r="S14" s="179"/>
      <c r="T14" s="177"/>
      <c r="U14" s="177"/>
      <c r="V14" s="177"/>
      <c r="W14" s="177"/>
      <c r="X14" s="177"/>
      <c r="Y14" s="177"/>
      <c r="Z14" s="179"/>
      <c r="AA14" s="177"/>
      <c r="AB14" s="177"/>
      <c r="AC14" s="177"/>
      <c r="AD14" s="177"/>
      <c r="AE14" s="177"/>
      <c r="AF14" s="177"/>
      <c r="AG14" s="177"/>
      <c r="AH14" s="177"/>
      <c r="AI14" s="177"/>
      <c r="AJ14" s="178"/>
      <c r="AK14" s="179"/>
      <c r="AL14" s="179"/>
      <c r="AM14" s="179"/>
      <c r="AN14" s="179"/>
      <c r="AO14" s="179"/>
      <c r="AP14" s="179"/>
      <c r="AQ14" s="177"/>
      <c r="AR14" s="180"/>
      <c r="AS14" s="180"/>
      <c r="AT14" s="178">
        <f t="shared" si="7"/>
        <v>0</v>
      </c>
      <c r="AU14" s="89"/>
      <c r="AV14" s="272">
        <f t="shared" si="15"/>
        <v>0</v>
      </c>
      <c r="AW14" s="272">
        <f t="shared" si="15"/>
        <v>0</v>
      </c>
      <c r="AX14" s="272">
        <f t="shared" si="15"/>
        <v>0</v>
      </c>
      <c r="AY14" s="272">
        <f t="shared" si="15"/>
        <v>0</v>
      </c>
      <c r="AZ14" s="273">
        <f t="shared" si="8"/>
        <v>0</v>
      </c>
      <c r="BA14" s="17"/>
      <c r="BB14" s="106">
        <f t="shared" si="9"/>
        <v>0</v>
      </c>
      <c r="BC14" s="100">
        <f t="shared" si="10"/>
        <v>0</v>
      </c>
      <c r="BD14" s="100">
        <f t="shared" si="11"/>
        <v>0</v>
      </c>
      <c r="BE14" s="100">
        <f t="shared" si="12"/>
        <v>0</v>
      </c>
      <c r="BF14" s="315">
        <v>0</v>
      </c>
      <c r="BG14" s="306">
        <f t="shared" si="13"/>
        <v>0</v>
      </c>
      <c r="BH14" s="107">
        <f t="shared" si="14"/>
        <v>0</v>
      </c>
      <c r="BI14" s="2"/>
    </row>
    <row r="15" spans="1:61" x14ac:dyDescent="0.25">
      <c r="A15" s="21"/>
      <c r="B15" s="22"/>
      <c r="C15" s="23">
        <v>1106</v>
      </c>
      <c r="D15" s="48" t="s">
        <v>15</v>
      </c>
      <c r="E15" s="321"/>
      <c r="F15" s="179"/>
      <c r="G15" s="179"/>
      <c r="H15" s="179"/>
      <c r="I15" s="177"/>
      <c r="J15" s="177"/>
      <c r="K15" s="177"/>
      <c r="L15" s="180"/>
      <c r="M15" s="180"/>
      <c r="N15" s="178"/>
      <c r="O15" s="321"/>
      <c r="P15" s="179"/>
      <c r="Q15" s="179"/>
      <c r="R15" s="179"/>
      <c r="S15" s="179"/>
      <c r="T15" s="177"/>
      <c r="U15" s="177"/>
      <c r="V15" s="177"/>
      <c r="W15" s="177"/>
      <c r="X15" s="177"/>
      <c r="Y15" s="177"/>
      <c r="Z15" s="179"/>
      <c r="AA15" s="177"/>
      <c r="AB15" s="177"/>
      <c r="AC15" s="177"/>
      <c r="AD15" s="177"/>
      <c r="AE15" s="177"/>
      <c r="AF15" s="177"/>
      <c r="AG15" s="177"/>
      <c r="AH15" s="177"/>
      <c r="AI15" s="177"/>
      <c r="AJ15" s="178"/>
      <c r="AK15" s="179"/>
      <c r="AL15" s="179"/>
      <c r="AM15" s="179"/>
      <c r="AN15" s="179"/>
      <c r="AO15" s="179"/>
      <c r="AP15" s="179"/>
      <c r="AQ15" s="177"/>
      <c r="AR15" s="180"/>
      <c r="AS15" s="180"/>
      <c r="AT15" s="178">
        <f t="shared" si="7"/>
        <v>0</v>
      </c>
      <c r="AU15" s="89"/>
      <c r="AV15" s="272">
        <f t="shared" si="15"/>
        <v>0</v>
      </c>
      <c r="AW15" s="272">
        <f t="shared" si="15"/>
        <v>0</v>
      </c>
      <c r="AX15" s="272">
        <f t="shared" si="15"/>
        <v>0</v>
      </c>
      <c r="AY15" s="272">
        <f t="shared" si="15"/>
        <v>0</v>
      </c>
      <c r="AZ15" s="273">
        <f t="shared" si="8"/>
        <v>0</v>
      </c>
      <c r="BA15" s="17"/>
      <c r="BB15" s="106">
        <f t="shared" si="9"/>
        <v>0</v>
      </c>
      <c r="BC15" s="100">
        <f t="shared" si="10"/>
        <v>0</v>
      </c>
      <c r="BD15" s="100">
        <f t="shared" si="11"/>
        <v>0</v>
      </c>
      <c r="BE15" s="100">
        <f t="shared" si="12"/>
        <v>0</v>
      </c>
      <c r="BF15" s="315"/>
      <c r="BG15" s="306">
        <f t="shared" si="13"/>
        <v>0</v>
      </c>
      <c r="BH15" s="107">
        <f t="shared" si="14"/>
        <v>0</v>
      </c>
      <c r="BI15" s="2"/>
    </row>
    <row r="16" spans="1:61" x14ac:dyDescent="0.25">
      <c r="A16" s="21"/>
      <c r="B16" s="22"/>
      <c r="C16" s="23">
        <v>1107</v>
      </c>
      <c r="D16" s="48" t="s">
        <v>16</v>
      </c>
      <c r="E16" s="321"/>
      <c r="F16" s="179"/>
      <c r="G16" s="179"/>
      <c r="H16" s="179"/>
      <c r="I16" s="177"/>
      <c r="J16" s="177"/>
      <c r="K16" s="177"/>
      <c r="L16" s="180"/>
      <c r="M16" s="180"/>
      <c r="N16" s="178"/>
      <c r="O16" s="321"/>
      <c r="P16" s="179"/>
      <c r="Q16" s="179"/>
      <c r="R16" s="179"/>
      <c r="S16" s="179"/>
      <c r="T16" s="177"/>
      <c r="U16" s="177"/>
      <c r="V16" s="177"/>
      <c r="W16" s="177"/>
      <c r="X16" s="177"/>
      <c r="Y16" s="177"/>
      <c r="Z16" s="179"/>
      <c r="AA16" s="177"/>
      <c r="AB16" s="177"/>
      <c r="AC16" s="177"/>
      <c r="AD16" s="177"/>
      <c r="AE16" s="177"/>
      <c r="AF16" s="177"/>
      <c r="AG16" s="177"/>
      <c r="AH16" s="177"/>
      <c r="AI16" s="177"/>
      <c r="AJ16" s="178"/>
      <c r="AK16" s="179"/>
      <c r="AL16" s="179"/>
      <c r="AM16" s="179"/>
      <c r="AN16" s="179"/>
      <c r="AO16" s="179"/>
      <c r="AP16" s="179"/>
      <c r="AQ16" s="177"/>
      <c r="AR16" s="180"/>
      <c r="AS16" s="180"/>
      <c r="AT16" s="178">
        <f t="shared" si="7"/>
        <v>0</v>
      </c>
      <c r="AU16" s="89"/>
      <c r="AV16" s="272">
        <f t="shared" si="15"/>
        <v>0</v>
      </c>
      <c r="AW16" s="272">
        <f t="shared" si="15"/>
        <v>0</v>
      </c>
      <c r="AX16" s="272">
        <f t="shared" si="15"/>
        <v>0</v>
      </c>
      <c r="AY16" s="272">
        <f t="shared" si="15"/>
        <v>0</v>
      </c>
      <c r="AZ16" s="273">
        <f t="shared" si="8"/>
        <v>0</v>
      </c>
      <c r="BA16" s="17"/>
      <c r="BB16" s="106">
        <f t="shared" si="9"/>
        <v>0</v>
      </c>
      <c r="BC16" s="100">
        <f t="shared" si="10"/>
        <v>0</v>
      </c>
      <c r="BD16" s="100">
        <f t="shared" si="11"/>
        <v>0</v>
      </c>
      <c r="BE16" s="100">
        <f t="shared" si="12"/>
        <v>0</v>
      </c>
      <c r="BF16" s="315">
        <v>0</v>
      </c>
      <c r="BG16" s="306">
        <f t="shared" si="13"/>
        <v>0</v>
      </c>
      <c r="BH16" s="107">
        <f t="shared" si="14"/>
        <v>0</v>
      </c>
      <c r="BI16" s="2"/>
    </row>
    <row r="17" spans="1:61" ht="30" x14ac:dyDescent="0.25">
      <c r="A17" s="21"/>
      <c r="B17" s="22"/>
      <c r="C17" s="23">
        <v>1108</v>
      </c>
      <c r="D17" s="49" t="s">
        <v>17</v>
      </c>
      <c r="E17" s="321"/>
      <c r="F17" s="179"/>
      <c r="G17" s="179"/>
      <c r="H17" s="179"/>
      <c r="I17" s="177"/>
      <c r="J17" s="177"/>
      <c r="K17" s="177"/>
      <c r="L17" s="180"/>
      <c r="M17" s="180"/>
      <c r="N17" s="178"/>
      <c r="O17" s="321"/>
      <c r="P17" s="179"/>
      <c r="Q17" s="179"/>
      <c r="R17" s="179"/>
      <c r="S17" s="179"/>
      <c r="T17" s="177"/>
      <c r="U17" s="177"/>
      <c r="V17" s="177"/>
      <c r="W17" s="177"/>
      <c r="X17" s="177"/>
      <c r="Y17" s="177"/>
      <c r="Z17" s="179"/>
      <c r="AA17" s="177"/>
      <c r="AB17" s="177"/>
      <c r="AC17" s="177"/>
      <c r="AD17" s="177"/>
      <c r="AE17" s="177"/>
      <c r="AF17" s="177"/>
      <c r="AG17" s="177"/>
      <c r="AH17" s="177"/>
      <c r="AI17" s="177"/>
      <c r="AJ17" s="178"/>
      <c r="AK17" s="179"/>
      <c r="AL17" s="179"/>
      <c r="AM17" s="179"/>
      <c r="AN17" s="179"/>
      <c r="AO17" s="179"/>
      <c r="AP17" s="179"/>
      <c r="AQ17" s="177"/>
      <c r="AR17" s="180"/>
      <c r="AS17" s="180"/>
      <c r="AT17" s="178">
        <f t="shared" si="7"/>
        <v>0</v>
      </c>
      <c r="AU17" s="89"/>
      <c r="AV17" s="272">
        <f t="shared" si="15"/>
        <v>0</v>
      </c>
      <c r="AW17" s="272">
        <f t="shared" si="15"/>
        <v>0</v>
      </c>
      <c r="AX17" s="272">
        <f t="shared" si="15"/>
        <v>0</v>
      </c>
      <c r="AY17" s="272">
        <f t="shared" si="15"/>
        <v>0</v>
      </c>
      <c r="AZ17" s="273">
        <f t="shared" si="8"/>
        <v>0</v>
      </c>
      <c r="BA17" s="17"/>
      <c r="BB17" s="106">
        <f t="shared" si="9"/>
        <v>0</v>
      </c>
      <c r="BC17" s="100">
        <f t="shared" si="10"/>
        <v>0</v>
      </c>
      <c r="BD17" s="100">
        <f t="shared" si="11"/>
        <v>0</v>
      </c>
      <c r="BE17" s="100">
        <f t="shared" si="12"/>
        <v>0</v>
      </c>
      <c r="BF17" s="315">
        <v>0</v>
      </c>
      <c r="BG17" s="306">
        <f t="shared" si="13"/>
        <v>0</v>
      </c>
      <c r="BH17" s="107">
        <f t="shared" si="14"/>
        <v>0</v>
      </c>
      <c r="BI17" s="2"/>
    </row>
    <row r="18" spans="1:61" x14ac:dyDescent="0.25">
      <c r="A18" s="21"/>
      <c r="B18" s="22"/>
      <c r="C18" s="22"/>
      <c r="D18" s="24"/>
      <c r="E18" s="322"/>
      <c r="F18" s="183"/>
      <c r="G18" s="183"/>
      <c r="H18" s="183"/>
      <c r="I18" s="181"/>
      <c r="J18" s="181"/>
      <c r="K18" s="181"/>
      <c r="L18" s="184"/>
      <c r="M18" s="184"/>
      <c r="N18" s="182"/>
      <c r="O18" s="322"/>
      <c r="P18" s="183"/>
      <c r="Q18" s="183"/>
      <c r="R18" s="183"/>
      <c r="S18" s="183"/>
      <c r="T18" s="181"/>
      <c r="U18" s="181"/>
      <c r="V18" s="181"/>
      <c r="W18" s="181"/>
      <c r="X18" s="181"/>
      <c r="Y18" s="181"/>
      <c r="Z18" s="183"/>
      <c r="AA18" s="181"/>
      <c r="AB18" s="181"/>
      <c r="AC18" s="181"/>
      <c r="AD18" s="181"/>
      <c r="AE18" s="181"/>
      <c r="AF18" s="181"/>
      <c r="AG18" s="181"/>
      <c r="AH18" s="181"/>
      <c r="AI18" s="181"/>
      <c r="AJ18" s="182"/>
      <c r="AK18" s="183"/>
      <c r="AL18" s="183"/>
      <c r="AM18" s="183"/>
      <c r="AN18" s="183"/>
      <c r="AO18" s="183"/>
      <c r="AP18" s="183"/>
      <c r="AQ18" s="181"/>
      <c r="AR18" s="184"/>
      <c r="AS18" s="184"/>
      <c r="AT18" s="176"/>
      <c r="AU18" s="90"/>
      <c r="AV18" s="270"/>
      <c r="AW18" s="274"/>
      <c r="AX18" s="274"/>
      <c r="AY18" s="274"/>
      <c r="AZ18" s="271"/>
      <c r="BA18" s="17"/>
      <c r="BB18" s="105"/>
      <c r="BC18" s="99"/>
      <c r="BD18" s="99"/>
      <c r="BE18" s="99"/>
      <c r="BF18" s="314"/>
      <c r="BG18" s="306"/>
      <c r="BH18" s="113"/>
      <c r="BI18" s="2"/>
    </row>
    <row r="19" spans="1:61" x14ac:dyDescent="0.25">
      <c r="A19" s="20"/>
      <c r="B19" s="25"/>
      <c r="C19" s="42">
        <v>1199</v>
      </c>
      <c r="D19" s="43" t="s">
        <v>18</v>
      </c>
      <c r="E19" s="323">
        <f>SUM(E10:E17)</f>
        <v>169.87720257856407</v>
      </c>
      <c r="F19" s="323">
        <f t="shared" ref="F19:H19" si="16">SUM(F10:F17)</f>
        <v>900.06273999148425</v>
      </c>
      <c r="G19" s="323">
        <f t="shared" si="16"/>
        <v>630.70491878228222</v>
      </c>
      <c r="H19" s="323">
        <f t="shared" si="16"/>
        <v>773.3709222448249</v>
      </c>
      <c r="I19" s="185">
        <f t="shared" ref="I19:AR19" si="17">SUM(I10:I17)</f>
        <v>273.76449313082475</v>
      </c>
      <c r="J19" s="185">
        <f t="shared" si="17"/>
        <v>1119.294668092225</v>
      </c>
      <c r="K19" s="185">
        <f t="shared" si="17"/>
        <v>1287.8498690943022</v>
      </c>
      <c r="L19" s="185">
        <f t="shared" si="17"/>
        <v>566.25734192854691</v>
      </c>
      <c r="M19" s="185">
        <f t="shared" si="17"/>
        <v>290.28951283691066</v>
      </c>
      <c r="N19" s="186">
        <f t="shared" si="17"/>
        <v>6108.8499860844568</v>
      </c>
      <c r="O19" s="323">
        <f t="shared" si="17"/>
        <v>867.53375555079083</v>
      </c>
      <c r="P19" s="323">
        <f t="shared" si="17"/>
        <v>5935.7609511232413</v>
      </c>
      <c r="Q19" s="323">
        <f t="shared" si="17"/>
        <v>2777.8249815826007</v>
      </c>
      <c r="R19" s="323">
        <f t="shared" si="17"/>
        <v>3889.3438746647053</v>
      </c>
      <c r="S19" s="323">
        <f t="shared" si="17"/>
        <v>8674.4002292546356</v>
      </c>
      <c r="T19" s="185">
        <f t="shared" si="17"/>
        <v>1225.8629154522041</v>
      </c>
      <c r="U19" s="185">
        <f t="shared" si="17"/>
        <v>4578.7900759956074</v>
      </c>
      <c r="V19" s="185">
        <f t="shared" si="17"/>
        <v>4058.4095221426769</v>
      </c>
      <c r="W19" s="185">
        <f t="shared" si="17"/>
        <v>4518.3002022188775</v>
      </c>
      <c r="X19" s="185">
        <f t="shared" si="17"/>
        <v>764.29584164547123</v>
      </c>
      <c r="Y19" s="185">
        <f t="shared" si="17"/>
        <v>9020.1158660875135</v>
      </c>
      <c r="Z19" s="187">
        <f t="shared" ref="Z19:AS19" si="18">SUM(Z10:Z17)</f>
        <v>2904.4104494155972</v>
      </c>
      <c r="AA19" s="185">
        <f t="shared" si="18"/>
        <v>6336.2422916741052</v>
      </c>
      <c r="AB19" s="185">
        <f t="shared" si="18"/>
        <v>4212.4468589135486</v>
      </c>
      <c r="AC19" s="185">
        <f t="shared" si="18"/>
        <v>401.08587466627154</v>
      </c>
      <c r="AD19" s="185">
        <f t="shared" si="18"/>
        <v>1276.8118088317497</v>
      </c>
      <c r="AE19" s="185">
        <f t="shared" si="18"/>
        <v>3277.0153075746221</v>
      </c>
      <c r="AF19" s="185">
        <f t="shared" si="18"/>
        <v>6575.7179946914594</v>
      </c>
      <c r="AG19" s="185">
        <f t="shared" si="18"/>
        <v>2144.3069905203638</v>
      </c>
      <c r="AH19" s="185">
        <f t="shared" si="18"/>
        <v>1145.119769201912</v>
      </c>
      <c r="AI19" s="185">
        <f t="shared" si="18"/>
        <v>401.08587466627154</v>
      </c>
      <c r="AJ19" s="186">
        <f t="shared" si="18"/>
        <v>1611.5290762242539</v>
      </c>
      <c r="AK19" s="187">
        <f t="shared" si="18"/>
        <v>0</v>
      </c>
      <c r="AL19" s="187">
        <f t="shared" si="18"/>
        <v>0</v>
      </c>
      <c r="AM19" s="187">
        <f t="shared" si="18"/>
        <v>293.33876553269505</v>
      </c>
      <c r="AN19" s="187">
        <f t="shared" si="18"/>
        <v>4776.3582923493295</v>
      </c>
      <c r="AO19" s="187">
        <f t="shared" si="18"/>
        <v>0</v>
      </c>
      <c r="AP19" s="187">
        <f t="shared" si="18"/>
        <v>8869.7145185228273</v>
      </c>
      <c r="AQ19" s="185">
        <f t="shared" si="17"/>
        <v>0</v>
      </c>
      <c r="AR19" s="185">
        <f t="shared" si="17"/>
        <v>10229</v>
      </c>
      <c r="AS19" s="187">
        <f t="shared" si="18"/>
        <v>0</v>
      </c>
      <c r="AT19" s="186">
        <f>SUM(AT10:AT17)</f>
        <v>112885.14374326773</v>
      </c>
      <c r="AU19" s="88"/>
      <c r="AV19" s="275">
        <f>SUM(AV10:AV17)</f>
        <v>28221.285935816933</v>
      </c>
      <c r="AW19" s="275">
        <f t="shared" ref="AW19:AX19" si="19">SUM(AW10:AW17)</f>
        <v>28221.285935816933</v>
      </c>
      <c r="AX19" s="275">
        <f t="shared" si="19"/>
        <v>28221.285935816933</v>
      </c>
      <c r="AY19" s="276">
        <f t="shared" ref="AY19" si="20">SUM(AY10:AY17)</f>
        <v>28221.285935816933</v>
      </c>
      <c r="AZ19" s="277">
        <f>SUM(AZ10:AZ17)</f>
        <v>112885.14374326773</v>
      </c>
      <c r="BA19" s="17"/>
      <c r="BB19" s="116">
        <f>SUM(E19:N19)</f>
        <v>12120.321654764422</v>
      </c>
      <c r="BC19" s="117">
        <f>SUM(O19:Y19)</f>
        <v>46310.638215718325</v>
      </c>
      <c r="BD19" s="117">
        <f>SUM(Z19:AJ19)</f>
        <v>30285.772296380153</v>
      </c>
      <c r="BE19" s="117">
        <f>SUM(AK19:AQ19)</f>
        <v>13939.411576404851</v>
      </c>
      <c r="BF19" s="317">
        <f t="shared" ref="BF19:BF81" si="21">AR19</f>
        <v>10229</v>
      </c>
      <c r="BG19" s="308">
        <f t="shared" ref="BG19:BG32" si="22">AS19</f>
        <v>0</v>
      </c>
      <c r="BH19" s="115">
        <f>SUM(BB19:BG19)</f>
        <v>112885.14374326775</v>
      </c>
      <c r="BI19" s="2"/>
    </row>
    <row r="20" spans="1:61" x14ac:dyDescent="0.25">
      <c r="A20" s="26"/>
      <c r="B20" s="27"/>
      <c r="C20" s="27"/>
      <c r="D20" s="27"/>
      <c r="E20" s="324"/>
      <c r="F20" s="188"/>
      <c r="G20" s="188"/>
      <c r="H20" s="188"/>
      <c r="I20" s="188"/>
      <c r="J20" s="188"/>
      <c r="K20" s="188"/>
      <c r="L20" s="188"/>
      <c r="M20" s="188"/>
      <c r="N20" s="189"/>
      <c r="O20" s="324"/>
      <c r="P20" s="188"/>
      <c r="Q20" s="188"/>
      <c r="R20" s="188"/>
      <c r="S20" s="188"/>
      <c r="T20" s="188"/>
      <c r="U20" s="188"/>
      <c r="V20" s="188"/>
      <c r="W20" s="188"/>
      <c r="X20" s="325"/>
      <c r="Y20" s="188"/>
      <c r="Z20" s="188"/>
      <c r="AA20" s="188"/>
      <c r="AB20" s="188"/>
      <c r="AC20" s="188"/>
      <c r="AD20" s="188"/>
      <c r="AE20" s="188"/>
      <c r="AF20" s="188"/>
      <c r="AG20" s="188"/>
      <c r="AH20" s="188"/>
      <c r="AI20" s="188"/>
      <c r="AJ20" s="189"/>
      <c r="AK20" s="188"/>
      <c r="AL20" s="188"/>
      <c r="AM20" s="188"/>
      <c r="AN20" s="188"/>
      <c r="AO20" s="188"/>
      <c r="AP20" s="188"/>
      <c r="AQ20" s="188"/>
      <c r="AR20" s="188"/>
      <c r="AS20" s="188"/>
      <c r="AT20" s="189"/>
      <c r="AU20" s="17"/>
      <c r="AV20" s="278"/>
      <c r="AW20" s="279"/>
      <c r="AX20" s="279"/>
      <c r="AY20" s="279"/>
      <c r="AZ20" s="280"/>
      <c r="BA20" s="17"/>
      <c r="BB20" s="105"/>
      <c r="BC20" s="99"/>
      <c r="BD20" s="99"/>
      <c r="BE20" s="99"/>
      <c r="BF20" s="316">
        <f t="shared" si="21"/>
        <v>0</v>
      </c>
      <c r="BG20" s="306">
        <f t="shared" si="22"/>
        <v>0</v>
      </c>
      <c r="BH20" s="113"/>
      <c r="BI20" s="2"/>
    </row>
    <row r="21" spans="1:61" x14ac:dyDescent="0.25">
      <c r="A21" s="28"/>
      <c r="B21" s="50">
        <v>1200</v>
      </c>
      <c r="C21" s="50" t="s">
        <v>19</v>
      </c>
      <c r="D21" s="51"/>
      <c r="E21" s="326"/>
      <c r="F21" s="192"/>
      <c r="G21" s="192"/>
      <c r="H21" s="192"/>
      <c r="I21" s="190"/>
      <c r="J21" s="190"/>
      <c r="K21" s="190"/>
      <c r="L21" s="193"/>
      <c r="M21" s="193"/>
      <c r="N21" s="191"/>
      <c r="O21" s="326"/>
      <c r="P21" s="192"/>
      <c r="Q21" s="192"/>
      <c r="R21" s="192"/>
      <c r="S21" s="192"/>
      <c r="T21" s="190"/>
      <c r="U21" s="190"/>
      <c r="V21" s="190"/>
      <c r="W21" s="190"/>
      <c r="X21" s="190"/>
      <c r="Y21" s="190"/>
      <c r="Z21" s="192"/>
      <c r="AA21" s="190"/>
      <c r="AB21" s="190"/>
      <c r="AC21" s="190"/>
      <c r="AD21" s="190"/>
      <c r="AE21" s="190"/>
      <c r="AF21" s="190"/>
      <c r="AG21" s="190"/>
      <c r="AH21" s="190"/>
      <c r="AI21" s="190"/>
      <c r="AJ21" s="191"/>
      <c r="AK21" s="192"/>
      <c r="AL21" s="192"/>
      <c r="AM21" s="192"/>
      <c r="AN21" s="192"/>
      <c r="AO21" s="192"/>
      <c r="AP21" s="192"/>
      <c r="AQ21" s="190"/>
      <c r="AR21" s="193"/>
      <c r="AS21" s="193"/>
      <c r="AT21" s="191"/>
      <c r="AU21" s="64"/>
      <c r="AV21" s="281"/>
      <c r="AW21" s="282"/>
      <c r="AX21" s="282"/>
      <c r="AY21" s="282"/>
      <c r="AZ21" s="283"/>
      <c r="BA21" s="38"/>
      <c r="BB21" s="108"/>
      <c r="BC21" s="101"/>
      <c r="BD21" s="101"/>
      <c r="BE21" s="101"/>
      <c r="BF21" s="316">
        <f t="shared" si="21"/>
        <v>0</v>
      </c>
      <c r="BG21" s="306">
        <f t="shared" si="22"/>
        <v>0</v>
      </c>
      <c r="BH21" s="114"/>
      <c r="BI21" s="29"/>
    </row>
    <row r="22" spans="1:61" ht="30" x14ac:dyDescent="0.25">
      <c r="A22" s="28"/>
      <c r="B22" s="30"/>
      <c r="C22" s="47">
        <v>1201</v>
      </c>
      <c r="D22" s="52" t="s">
        <v>20</v>
      </c>
      <c r="E22" s="251">
        <v>0</v>
      </c>
      <c r="F22" s="251">
        <v>1101.6679804057333</v>
      </c>
      <c r="G22" s="251">
        <v>0</v>
      </c>
      <c r="H22" s="251">
        <v>1101.6679804057333</v>
      </c>
      <c r="I22" s="194">
        <v>1101.6679804057333</v>
      </c>
      <c r="J22" s="194">
        <v>550.83399020286663</v>
      </c>
      <c r="K22" s="194">
        <v>0</v>
      </c>
      <c r="L22" s="327">
        <v>1762.668768649173</v>
      </c>
      <c r="M22" s="327">
        <v>0</v>
      </c>
      <c r="N22" s="195">
        <v>6007.0775344096628</v>
      </c>
      <c r="O22" s="251">
        <v>1676.3937305329291</v>
      </c>
      <c r="P22" s="194">
        <v>3492.4869386102687</v>
      </c>
      <c r="Q22" s="194">
        <v>1816.0932080773398</v>
      </c>
      <c r="R22" s="194">
        <v>2374.8911182549828</v>
      </c>
      <c r="S22" s="194">
        <v>6007.0775344096628</v>
      </c>
      <c r="T22" s="194">
        <v>558.79791017764308</v>
      </c>
      <c r="U22" s="194">
        <v>3492.4869386102687</v>
      </c>
      <c r="V22" s="194">
        <v>3352.7874610658582</v>
      </c>
      <c r="W22" s="194">
        <v>838.19686526646456</v>
      </c>
      <c r="X22" s="194">
        <v>186.26597005921434</v>
      </c>
      <c r="Y22" s="194">
        <v>5634.545594291234</v>
      </c>
      <c r="Z22" s="194">
        <v>1741.9581961618744</v>
      </c>
      <c r="AA22" s="194">
        <v>3788.7590766520766</v>
      </c>
      <c r="AB22" s="194">
        <v>783.88118827284347</v>
      </c>
      <c r="AC22" s="194">
        <v>522.58745884856228</v>
      </c>
      <c r="AD22" s="194">
        <v>0</v>
      </c>
      <c r="AE22" s="194">
        <v>2612.9372942428113</v>
      </c>
      <c r="AF22" s="194">
        <v>5095.2277237734825</v>
      </c>
      <c r="AG22" s="194">
        <v>522.58745884856228</v>
      </c>
      <c r="AH22" s="194">
        <v>0</v>
      </c>
      <c r="AI22" s="194">
        <v>522.58745884856228</v>
      </c>
      <c r="AJ22" s="195">
        <v>0</v>
      </c>
      <c r="AK22" s="194">
        <v>0</v>
      </c>
      <c r="AL22" s="194">
        <v>0</v>
      </c>
      <c r="AM22" s="194">
        <v>0</v>
      </c>
      <c r="AN22" s="194">
        <v>1164.0427203678373</v>
      </c>
      <c r="AO22" s="194">
        <v>0</v>
      </c>
      <c r="AP22" s="194">
        <v>16005.587405057764</v>
      </c>
      <c r="AQ22" s="194">
        <v>0</v>
      </c>
      <c r="AR22" s="194">
        <v>0</v>
      </c>
      <c r="AS22" s="194">
        <v>0</v>
      </c>
      <c r="AT22" s="347">
        <f t="shared" ref="AT22:AT30" si="23">SUM(E22:AS22)</f>
        <v>73815.763484909126</v>
      </c>
      <c r="AU22" s="79"/>
      <c r="AV22" s="284">
        <f>$AT22/4</f>
        <v>18453.940871227282</v>
      </c>
      <c r="AW22" s="284">
        <f t="shared" ref="AW22:AY22" si="24">$AT22/4</f>
        <v>18453.940871227282</v>
      </c>
      <c r="AX22" s="284">
        <f t="shared" si="24"/>
        <v>18453.940871227282</v>
      </c>
      <c r="AY22" s="284">
        <f t="shared" si="24"/>
        <v>18453.940871227282</v>
      </c>
      <c r="AZ22" s="285">
        <f t="shared" ref="AZ22:AZ30" si="25">SUM(AV22:AY22)</f>
        <v>73815.763484909126</v>
      </c>
      <c r="BA22" s="38"/>
      <c r="BB22" s="108">
        <f t="shared" ref="BB22:BB30" si="26">SUM(E22:N22)</f>
        <v>11625.584234478902</v>
      </c>
      <c r="BC22" s="101">
        <f t="shared" ref="BC22:BC30" si="27">SUM(O22:Y22)</f>
        <v>29430.023269355868</v>
      </c>
      <c r="BD22" s="101">
        <f t="shared" ref="BD22:BD30" si="28">SUM(Z22:AJ22)</f>
        <v>15590.525855648775</v>
      </c>
      <c r="BE22" s="101">
        <f t="shared" ref="BE22:BE30" si="29">SUM(AK22:AQ22)</f>
        <v>17169.630125425603</v>
      </c>
      <c r="BF22" s="316">
        <f t="shared" si="21"/>
        <v>0</v>
      </c>
      <c r="BG22" s="306">
        <f t="shared" si="22"/>
        <v>0</v>
      </c>
      <c r="BH22" s="115">
        <f t="shared" ref="BH22:BH30" si="30">SUM(BB22:BG22)</f>
        <v>73815.763484909141</v>
      </c>
      <c r="BI22" s="29"/>
    </row>
    <row r="23" spans="1:61" ht="30" x14ac:dyDescent="0.25">
      <c r="A23" s="28"/>
      <c r="B23" s="30"/>
      <c r="C23" s="47">
        <v>1202</v>
      </c>
      <c r="D23" s="52" t="s">
        <v>21</v>
      </c>
      <c r="E23" s="251">
        <v>0</v>
      </c>
      <c r="F23" s="194">
        <v>2423.6695568926129</v>
      </c>
      <c r="G23" s="194">
        <v>1762.668768649173</v>
      </c>
      <c r="H23" s="194">
        <v>220.33359608114662</v>
      </c>
      <c r="I23" s="194">
        <v>661.00078824343996</v>
      </c>
      <c r="J23" s="194">
        <v>7932.0094589212786</v>
      </c>
      <c r="K23" s="194">
        <v>2644.0031529737598</v>
      </c>
      <c r="L23" s="327">
        <v>440.66719216229325</v>
      </c>
      <c r="M23" s="327">
        <v>0</v>
      </c>
      <c r="N23" s="195">
        <v>13131.750889174611</v>
      </c>
      <c r="O23" s="251">
        <v>1676.3937305329291</v>
      </c>
      <c r="P23" s="194">
        <v>9220.1655179311092</v>
      </c>
      <c r="Q23" s="194">
        <v>4190.9843263323228</v>
      </c>
      <c r="R23" s="194">
        <v>5867.3780568652519</v>
      </c>
      <c r="S23" s="194">
        <v>15087.543574796362</v>
      </c>
      <c r="T23" s="194">
        <v>2235.1916407105723</v>
      </c>
      <c r="U23" s="194">
        <v>7264.3728323093592</v>
      </c>
      <c r="V23" s="194">
        <v>20815.222154117204</v>
      </c>
      <c r="W23" s="194">
        <v>10896.559248464038</v>
      </c>
      <c r="X23" s="194">
        <v>6659.0084296169125</v>
      </c>
      <c r="Y23" s="194">
        <v>22584.748869679737</v>
      </c>
      <c r="Z23" s="194">
        <v>7795.2629278243867</v>
      </c>
      <c r="AA23" s="194">
        <v>25737.432348291692</v>
      </c>
      <c r="AB23" s="194">
        <v>10190.455447546965</v>
      </c>
      <c r="AC23" s="194">
        <v>4180.6996707884982</v>
      </c>
      <c r="AD23" s="194">
        <v>4050.0528060763577</v>
      </c>
      <c r="AE23" s="194">
        <v>14371.155118335462</v>
      </c>
      <c r="AF23" s="194">
        <v>11758.217824092651</v>
      </c>
      <c r="AG23" s="194">
        <v>18682.501653836101</v>
      </c>
      <c r="AH23" s="194">
        <v>3135.5247530913739</v>
      </c>
      <c r="AI23" s="194">
        <v>4180.6996707884982</v>
      </c>
      <c r="AJ23" s="195">
        <v>13587.27393006262</v>
      </c>
      <c r="AK23" s="194">
        <v>0</v>
      </c>
      <c r="AL23" s="194">
        <v>0</v>
      </c>
      <c r="AM23" s="194">
        <v>2037.0747606437155</v>
      </c>
      <c r="AN23" s="194">
        <v>41614.527253150191</v>
      </c>
      <c r="AO23" s="194">
        <v>0</v>
      </c>
      <c r="AP23" s="194">
        <v>17460.64080551756</v>
      </c>
      <c r="AQ23" s="194">
        <v>0</v>
      </c>
      <c r="AR23" s="194">
        <v>0</v>
      </c>
      <c r="AS23" s="194">
        <v>0</v>
      </c>
      <c r="AT23" s="347">
        <f t="shared" si="23"/>
        <v>314495.19075450022</v>
      </c>
      <c r="AU23" s="79"/>
      <c r="AV23" s="284">
        <f t="shared" ref="AV23:AY30" si="31">$AT23/4</f>
        <v>78623.797688625054</v>
      </c>
      <c r="AW23" s="284">
        <f t="shared" si="31"/>
        <v>78623.797688625054</v>
      </c>
      <c r="AX23" s="284">
        <f t="shared" si="31"/>
        <v>78623.797688625054</v>
      </c>
      <c r="AY23" s="284">
        <f t="shared" si="31"/>
        <v>78623.797688625054</v>
      </c>
      <c r="AZ23" s="285">
        <f t="shared" si="25"/>
        <v>314495.19075450022</v>
      </c>
      <c r="BA23" s="38"/>
      <c r="BB23" s="108">
        <f t="shared" si="26"/>
        <v>29216.103403098314</v>
      </c>
      <c r="BC23" s="101">
        <f t="shared" si="27"/>
        <v>106497.56838135578</v>
      </c>
      <c r="BD23" s="101">
        <f t="shared" si="28"/>
        <v>117669.27615073463</v>
      </c>
      <c r="BE23" s="101">
        <f t="shared" si="29"/>
        <v>61112.242819311461</v>
      </c>
      <c r="BF23" s="316">
        <f t="shared" si="21"/>
        <v>0</v>
      </c>
      <c r="BG23" s="306">
        <f t="shared" si="22"/>
        <v>0</v>
      </c>
      <c r="BH23" s="115">
        <f t="shared" si="30"/>
        <v>314495.19075450016</v>
      </c>
      <c r="BI23" s="29"/>
    </row>
    <row r="24" spans="1:61" x14ac:dyDescent="0.25">
      <c r="A24" s="28"/>
      <c r="B24" s="30"/>
      <c r="C24" s="47">
        <v>1203</v>
      </c>
      <c r="D24" s="53" t="s">
        <v>22</v>
      </c>
      <c r="E24" s="251">
        <v>1101.6679804057333</v>
      </c>
      <c r="F24" s="194">
        <v>2203.3359608114665</v>
      </c>
      <c r="G24" s="194">
        <v>1101.6679804057333</v>
      </c>
      <c r="H24" s="194">
        <v>661.00078824343996</v>
      </c>
      <c r="I24" s="194">
        <v>550.83399020286663</v>
      </c>
      <c r="J24" s="194">
        <v>0</v>
      </c>
      <c r="K24" s="194">
        <v>0</v>
      </c>
      <c r="L24" s="327">
        <v>440.66719216229325</v>
      </c>
      <c r="M24" s="327">
        <v>1652.5019706085998</v>
      </c>
      <c r="N24" s="195">
        <v>2235.1916407105723</v>
      </c>
      <c r="O24" s="251">
        <v>838.19686526646456</v>
      </c>
      <c r="P24" s="194">
        <v>8056.0032050610198</v>
      </c>
      <c r="Q24" s="194">
        <v>93.13298502960717</v>
      </c>
      <c r="R24" s="194">
        <v>3213.0879835214478</v>
      </c>
      <c r="S24" s="194">
        <v>3399.3539535806617</v>
      </c>
      <c r="T24" s="194">
        <v>1722.9602230477328</v>
      </c>
      <c r="U24" s="194">
        <v>7543.7717873981819</v>
      </c>
      <c r="V24" s="194">
        <v>279.39895508882154</v>
      </c>
      <c r="W24" s="194">
        <v>1396.9947754441075</v>
      </c>
      <c r="X24" s="194">
        <v>93.13298502960717</v>
      </c>
      <c r="Y24" s="194">
        <v>5401.7131317172152</v>
      </c>
      <c r="Z24" s="194">
        <v>2830.6820687630457</v>
      </c>
      <c r="AA24" s="194">
        <v>6662.990100319169</v>
      </c>
      <c r="AB24" s="194">
        <v>1306.4686471214056</v>
      </c>
      <c r="AC24" s="194">
        <v>261.29372942428114</v>
      </c>
      <c r="AD24" s="194">
        <v>3396.818482515655</v>
      </c>
      <c r="AE24" s="194">
        <v>0</v>
      </c>
      <c r="AF24" s="194">
        <v>1567.7623765456869</v>
      </c>
      <c r="AG24" s="194">
        <v>261.29372942428114</v>
      </c>
      <c r="AH24" s="194">
        <v>3396.818482515655</v>
      </c>
      <c r="AI24" s="194">
        <v>261.29372942428114</v>
      </c>
      <c r="AJ24" s="195">
        <v>0</v>
      </c>
      <c r="AK24" s="194">
        <v>0</v>
      </c>
      <c r="AL24" s="194">
        <v>0</v>
      </c>
      <c r="AM24" s="194">
        <v>0</v>
      </c>
      <c r="AN24" s="194">
        <v>582.02136018391866</v>
      </c>
      <c r="AO24" s="194">
        <v>0</v>
      </c>
      <c r="AP24" s="194">
        <v>8730.3204027587799</v>
      </c>
      <c r="AQ24" s="194">
        <v>0</v>
      </c>
      <c r="AR24" s="194">
        <v>0</v>
      </c>
      <c r="AS24" s="194">
        <v>0</v>
      </c>
      <c r="AT24" s="347">
        <f t="shared" si="23"/>
        <v>71242.377462731747</v>
      </c>
      <c r="AU24" s="79"/>
      <c r="AV24" s="284">
        <f t="shared" si="31"/>
        <v>17810.594365682937</v>
      </c>
      <c r="AW24" s="284">
        <f t="shared" si="31"/>
        <v>17810.594365682937</v>
      </c>
      <c r="AX24" s="284">
        <f t="shared" si="31"/>
        <v>17810.594365682937</v>
      </c>
      <c r="AY24" s="284">
        <f t="shared" si="31"/>
        <v>17810.594365682937</v>
      </c>
      <c r="AZ24" s="285">
        <f t="shared" si="25"/>
        <v>71242.377462731747</v>
      </c>
      <c r="BA24" s="38"/>
      <c r="BB24" s="108">
        <f t="shared" si="26"/>
        <v>9946.867503550704</v>
      </c>
      <c r="BC24" s="101">
        <f t="shared" si="27"/>
        <v>32037.746850184871</v>
      </c>
      <c r="BD24" s="101">
        <f t="shared" si="28"/>
        <v>19945.421346053459</v>
      </c>
      <c r="BE24" s="101">
        <f t="shared" si="29"/>
        <v>9312.3417629426986</v>
      </c>
      <c r="BF24" s="316">
        <f t="shared" si="21"/>
        <v>0</v>
      </c>
      <c r="BG24" s="306">
        <f t="shared" si="22"/>
        <v>0</v>
      </c>
      <c r="BH24" s="115">
        <f t="shared" si="30"/>
        <v>71242.377462731733</v>
      </c>
      <c r="BI24" s="29"/>
    </row>
    <row r="25" spans="1:61" ht="30" x14ac:dyDescent="0.25">
      <c r="A25" s="28"/>
      <c r="B25" s="30"/>
      <c r="C25" s="47">
        <v>1204</v>
      </c>
      <c r="D25" s="54" t="s">
        <v>23</v>
      </c>
      <c r="E25" s="251">
        <v>0</v>
      </c>
      <c r="F25" s="194">
        <v>1322.0015764868799</v>
      </c>
      <c r="G25" s="194">
        <v>1322.0015764868799</v>
      </c>
      <c r="H25" s="194">
        <v>0</v>
      </c>
      <c r="I25" s="194">
        <v>0</v>
      </c>
      <c r="J25" s="194">
        <v>0</v>
      </c>
      <c r="K25" s="194">
        <v>0</v>
      </c>
      <c r="L25" s="327">
        <v>440.66719216229325</v>
      </c>
      <c r="M25" s="327">
        <v>0</v>
      </c>
      <c r="N25" s="195">
        <v>1983.7325811306328</v>
      </c>
      <c r="O25" s="251">
        <v>1676.3937305329291</v>
      </c>
      <c r="P25" s="194">
        <v>5317.8934451905689</v>
      </c>
      <c r="Q25" s="194">
        <v>288.7122535917822</v>
      </c>
      <c r="R25" s="194">
        <v>1965.1059841247113</v>
      </c>
      <c r="S25" s="194">
        <v>2542.5304913082759</v>
      </c>
      <c r="T25" s="194">
        <v>1676.3937305329291</v>
      </c>
      <c r="U25" s="194">
        <v>5057.1210871076692</v>
      </c>
      <c r="V25" s="194">
        <v>0</v>
      </c>
      <c r="W25" s="194">
        <v>838.19686526646456</v>
      </c>
      <c r="X25" s="194">
        <v>0</v>
      </c>
      <c r="Y25" s="194">
        <v>4218.9242218412046</v>
      </c>
      <c r="Z25" s="194">
        <v>1567.7623765456869</v>
      </c>
      <c r="AA25" s="194">
        <v>4729.4165025794882</v>
      </c>
      <c r="AB25" s="194">
        <v>783.88118827284347</v>
      </c>
      <c r="AC25" s="194">
        <v>0</v>
      </c>
      <c r="AD25" s="194">
        <v>3135.5247530913739</v>
      </c>
      <c r="AE25" s="194">
        <v>0</v>
      </c>
      <c r="AF25" s="194">
        <v>810.01056121527154</v>
      </c>
      <c r="AG25" s="194">
        <v>0</v>
      </c>
      <c r="AH25" s="194">
        <v>3135.5247530913739</v>
      </c>
      <c r="AI25" s="194">
        <v>0</v>
      </c>
      <c r="AJ25" s="195">
        <v>0</v>
      </c>
      <c r="AK25" s="194">
        <v>0</v>
      </c>
      <c r="AL25" s="194">
        <v>0</v>
      </c>
      <c r="AM25" s="194">
        <v>0</v>
      </c>
      <c r="AN25" s="194">
        <v>0</v>
      </c>
      <c r="AO25" s="194">
        <v>0</v>
      </c>
      <c r="AP25" s="194">
        <v>3492.1281611035124</v>
      </c>
      <c r="AQ25" s="194">
        <v>0</v>
      </c>
      <c r="AR25" s="194">
        <v>0</v>
      </c>
      <c r="AS25" s="194">
        <v>0</v>
      </c>
      <c r="AT25" s="347">
        <f t="shared" si="23"/>
        <v>46303.923031662773</v>
      </c>
      <c r="AU25" s="79"/>
      <c r="AV25" s="284">
        <f t="shared" si="31"/>
        <v>11575.980757915693</v>
      </c>
      <c r="AW25" s="284">
        <f t="shared" si="31"/>
        <v>11575.980757915693</v>
      </c>
      <c r="AX25" s="284">
        <f t="shared" si="31"/>
        <v>11575.980757915693</v>
      </c>
      <c r="AY25" s="284">
        <f t="shared" si="31"/>
        <v>11575.980757915693</v>
      </c>
      <c r="AZ25" s="285">
        <f t="shared" si="25"/>
        <v>46303.923031662773</v>
      </c>
      <c r="BA25" s="38"/>
      <c r="BB25" s="108">
        <f t="shared" si="26"/>
        <v>5068.4029262666863</v>
      </c>
      <c r="BC25" s="101">
        <f t="shared" si="27"/>
        <v>23581.271809496535</v>
      </c>
      <c r="BD25" s="101">
        <f t="shared" si="28"/>
        <v>14162.120134796038</v>
      </c>
      <c r="BE25" s="101">
        <f t="shared" si="29"/>
        <v>3492.1281611035124</v>
      </c>
      <c r="BF25" s="316">
        <f t="shared" si="21"/>
        <v>0</v>
      </c>
      <c r="BG25" s="306">
        <f t="shared" si="22"/>
        <v>0</v>
      </c>
      <c r="BH25" s="115">
        <f t="shared" si="30"/>
        <v>46303.923031662773</v>
      </c>
      <c r="BI25" s="29"/>
    </row>
    <row r="26" spans="1:61" x14ac:dyDescent="0.25">
      <c r="A26" s="28"/>
      <c r="B26" s="30"/>
      <c r="C26" s="47">
        <v>1205</v>
      </c>
      <c r="D26" s="52" t="s">
        <v>24</v>
      </c>
      <c r="E26" s="251">
        <v>1101.6679804057333</v>
      </c>
      <c r="F26" s="194">
        <v>1762.668768649173</v>
      </c>
      <c r="G26" s="194">
        <v>1101.6679804057333</v>
      </c>
      <c r="H26" s="194">
        <v>661.00078824343996</v>
      </c>
      <c r="I26" s="194">
        <v>440.66719216229325</v>
      </c>
      <c r="J26" s="194">
        <v>0</v>
      </c>
      <c r="K26" s="194">
        <v>0</v>
      </c>
      <c r="L26" s="327">
        <v>440.66719216229325</v>
      </c>
      <c r="M26" s="327">
        <v>0</v>
      </c>
      <c r="N26" s="195">
        <v>2514.5905957993937</v>
      </c>
      <c r="O26" s="251">
        <v>1676.3937305329291</v>
      </c>
      <c r="P26" s="194">
        <v>7171.2398472797522</v>
      </c>
      <c r="Q26" s="194">
        <v>186.26597005921434</v>
      </c>
      <c r="R26" s="194">
        <v>2980.2555209474294</v>
      </c>
      <c r="S26" s="194">
        <v>4051.2848487879119</v>
      </c>
      <c r="T26" s="194">
        <v>1955.7926856217505</v>
      </c>
      <c r="U26" s="194">
        <v>6286.4764894984837</v>
      </c>
      <c r="V26" s="194">
        <v>279.39895508882154</v>
      </c>
      <c r="W26" s="194">
        <v>1676.3937305329291</v>
      </c>
      <c r="X26" s="194">
        <v>0</v>
      </c>
      <c r="Y26" s="194">
        <v>5867.3780568652519</v>
      </c>
      <c r="Z26" s="194">
        <v>1567.7623765456869</v>
      </c>
      <c r="AA26" s="194">
        <v>5225.8745884856226</v>
      </c>
      <c r="AB26" s="194">
        <v>1567.7623765456869</v>
      </c>
      <c r="AC26" s="194">
        <v>0</v>
      </c>
      <c r="AD26" s="194">
        <v>3658.1122119399361</v>
      </c>
      <c r="AE26" s="194">
        <v>261.29372942428114</v>
      </c>
      <c r="AF26" s="194">
        <v>1829.056105969968</v>
      </c>
      <c r="AG26" s="194">
        <v>0</v>
      </c>
      <c r="AH26" s="194">
        <v>3658.1122119399361</v>
      </c>
      <c r="AI26" s="194">
        <v>0</v>
      </c>
      <c r="AJ26" s="195">
        <v>0</v>
      </c>
      <c r="AK26" s="194">
        <v>0</v>
      </c>
      <c r="AL26" s="194">
        <v>0</v>
      </c>
      <c r="AM26" s="194">
        <v>0</v>
      </c>
      <c r="AN26" s="194">
        <v>0</v>
      </c>
      <c r="AO26" s="194">
        <v>0</v>
      </c>
      <c r="AP26" s="194">
        <v>9312.3417629426986</v>
      </c>
      <c r="AQ26" s="194">
        <v>0</v>
      </c>
      <c r="AR26" s="194">
        <v>0</v>
      </c>
      <c r="AS26" s="194">
        <v>0</v>
      </c>
      <c r="AT26" s="347">
        <f t="shared" si="23"/>
        <v>67234.12569683636</v>
      </c>
      <c r="AU26" s="79"/>
      <c r="AV26" s="284">
        <f t="shared" si="31"/>
        <v>16808.53142420909</v>
      </c>
      <c r="AW26" s="284">
        <f t="shared" si="31"/>
        <v>16808.53142420909</v>
      </c>
      <c r="AX26" s="284">
        <f t="shared" si="31"/>
        <v>16808.53142420909</v>
      </c>
      <c r="AY26" s="284">
        <f t="shared" si="31"/>
        <v>16808.53142420909</v>
      </c>
      <c r="AZ26" s="285">
        <f t="shared" si="25"/>
        <v>67234.12569683636</v>
      </c>
      <c r="BA26" s="38"/>
      <c r="BB26" s="108">
        <f t="shared" si="26"/>
        <v>8022.9304978280588</v>
      </c>
      <c r="BC26" s="101">
        <f t="shared" si="27"/>
        <v>32130.879835214473</v>
      </c>
      <c r="BD26" s="101">
        <f t="shared" si="28"/>
        <v>17767.973600851117</v>
      </c>
      <c r="BE26" s="101">
        <f t="shared" si="29"/>
        <v>9312.3417629426986</v>
      </c>
      <c r="BF26" s="316">
        <f t="shared" si="21"/>
        <v>0</v>
      </c>
      <c r="BG26" s="306">
        <f t="shared" si="22"/>
        <v>0</v>
      </c>
      <c r="BH26" s="115">
        <f t="shared" si="30"/>
        <v>67234.125696836345</v>
      </c>
      <c r="BI26" s="29"/>
    </row>
    <row r="27" spans="1:61" x14ac:dyDescent="0.25">
      <c r="A27" s="28"/>
      <c r="B27" s="30"/>
      <c r="C27" s="47">
        <v>1206</v>
      </c>
      <c r="D27" s="52" t="s">
        <v>91</v>
      </c>
      <c r="E27" s="251">
        <v>0</v>
      </c>
      <c r="F27" s="194">
        <v>661.00078824343996</v>
      </c>
      <c r="G27" s="194">
        <v>661.00078824343996</v>
      </c>
      <c r="H27" s="194">
        <v>661.00078824343996</v>
      </c>
      <c r="I27" s="194">
        <v>0</v>
      </c>
      <c r="J27" s="194">
        <v>0</v>
      </c>
      <c r="K27" s="194">
        <v>0</v>
      </c>
      <c r="L27" s="327">
        <v>440.66719216229325</v>
      </c>
      <c r="M27" s="327">
        <v>0</v>
      </c>
      <c r="N27" s="195">
        <v>4749.7822365099655</v>
      </c>
      <c r="O27" s="251">
        <v>838.19686526646456</v>
      </c>
      <c r="P27" s="194">
        <v>4516.9497739359476</v>
      </c>
      <c r="Q27" s="194">
        <v>1862.6597005921435</v>
      </c>
      <c r="R27" s="194">
        <v>2281.7581332253758</v>
      </c>
      <c r="S27" s="194">
        <v>5308.5801466876082</v>
      </c>
      <c r="T27" s="194">
        <v>1117.5958203552862</v>
      </c>
      <c r="U27" s="194">
        <v>4051.2848487879119</v>
      </c>
      <c r="V27" s="194">
        <v>2793.989550888215</v>
      </c>
      <c r="W27" s="194">
        <v>1396.9947754441075</v>
      </c>
      <c r="X27" s="194">
        <v>0</v>
      </c>
      <c r="Y27" s="194">
        <v>6705.5749221317164</v>
      </c>
      <c r="Z27" s="194">
        <v>783.88118827284347</v>
      </c>
      <c r="AA27" s="194">
        <v>3135.5247530913739</v>
      </c>
      <c r="AB27" s="194">
        <v>1306.4686471214056</v>
      </c>
      <c r="AC27" s="194">
        <v>0</v>
      </c>
      <c r="AD27" s="194">
        <v>2351.6435648185302</v>
      </c>
      <c r="AE27" s="194">
        <v>2612.9372942428113</v>
      </c>
      <c r="AF27" s="194">
        <v>3919.4059413642171</v>
      </c>
      <c r="AG27" s="194">
        <v>0</v>
      </c>
      <c r="AH27" s="194">
        <v>2351.6435648185302</v>
      </c>
      <c r="AI27" s="194">
        <v>0</v>
      </c>
      <c r="AJ27" s="195">
        <v>0</v>
      </c>
      <c r="AK27" s="194">
        <v>0</v>
      </c>
      <c r="AL27" s="194">
        <v>0</v>
      </c>
      <c r="AM27" s="194">
        <v>0</v>
      </c>
      <c r="AN27" s="194">
        <v>0</v>
      </c>
      <c r="AO27" s="194">
        <v>0</v>
      </c>
      <c r="AP27" s="194">
        <v>3783.1388411954717</v>
      </c>
      <c r="AQ27" s="194">
        <v>0</v>
      </c>
      <c r="AR27" s="194">
        <v>0</v>
      </c>
      <c r="AS27" s="194">
        <v>0</v>
      </c>
      <c r="AT27" s="347">
        <f t="shared" si="23"/>
        <v>58291.680125642531</v>
      </c>
      <c r="AU27" s="79"/>
      <c r="AV27" s="284">
        <f t="shared" si="31"/>
        <v>14572.920031410633</v>
      </c>
      <c r="AW27" s="284">
        <f t="shared" si="31"/>
        <v>14572.920031410633</v>
      </c>
      <c r="AX27" s="284">
        <f t="shared" si="31"/>
        <v>14572.920031410633</v>
      </c>
      <c r="AY27" s="284">
        <f t="shared" si="31"/>
        <v>14572.920031410633</v>
      </c>
      <c r="AZ27" s="285">
        <f t="shared" ref="AZ27" si="32">SUM(AV27:AY27)</f>
        <v>58291.680125642531</v>
      </c>
      <c r="BA27" s="38"/>
      <c r="BB27" s="108">
        <f t="shared" si="26"/>
        <v>7173.4517934025789</v>
      </c>
      <c r="BC27" s="101">
        <f t="shared" si="27"/>
        <v>30873.584537314775</v>
      </c>
      <c r="BD27" s="101">
        <f t="shared" si="28"/>
        <v>16461.504953729709</v>
      </c>
      <c r="BE27" s="101">
        <f t="shared" si="29"/>
        <v>3783.1388411954717</v>
      </c>
      <c r="BF27" s="316">
        <f t="shared" si="21"/>
        <v>0</v>
      </c>
      <c r="BG27" s="306">
        <f t="shared" si="22"/>
        <v>0</v>
      </c>
      <c r="BH27" s="115">
        <f t="shared" si="30"/>
        <v>58291.680125642531</v>
      </c>
      <c r="BI27" s="29"/>
    </row>
    <row r="28" spans="1:61" x14ac:dyDescent="0.25">
      <c r="A28" s="28"/>
      <c r="B28" s="30"/>
      <c r="C28" s="47">
        <v>1207</v>
      </c>
      <c r="D28" s="52" t="s">
        <v>25</v>
      </c>
      <c r="E28" s="251">
        <v>0</v>
      </c>
      <c r="F28" s="194">
        <v>661.00078824343996</v>
      </c>
      <c r="G28" s="194">
        <v>661.00078824343996</v>
      </c>
      <c r="H28" s="194">
        <v>661.00078824343996</v>
      </c>
      <c r="I28" s="194">
        <v>517.78395079069458</v>
      </c>
      <c r="J28" s="194">
        <v>0</v>
      </c>
      <c r="K28" s="194">
        <v>0</v>
      </c>
      <c r="L28" s="327">
        <v>969.46782275704516</v>
      </c>
      <c r="M28" s="327">
        <v>550.83399020286663</v>
      </c>
      <c r="N28" s="195">
        <v>0</v>
      </c>
      <c r="O28" s="251">
        <v>838.19686526646456</v>
      </c>
      <c r="P28" s="194">
        <v>5378.4298854598137</v>
      </c>
      <c r="Q28" s="194">
        <v>0</v>
      </c>
      <c r="R28" s="194">
        <v>1792.8099618199381</v>
      </c>
      <c r="S28" s="194">
        <v>1792.8099618199381</v>
      </c>
      <c r="T28" s="194">
        <v>1792.8099618199381</v>
      </c>
      <c r="U28" s="194">
        <v>5378.4298854598137</v>
      </c>
      <c r="V28" s="194">
        <v>0</v>
      </c>
      <c r="W28" s="194">
        <v>0</v>
      </c>
      <c r="X28" s="194">
        <v>0</v>
      </c>
      <c r="Y28" s="194">
        <v>2514.5905957993937</v>
      </c>
      <c r="Z28" s="194">
        <v>2678.2607265988818</v>
      </c>
      <c r="AA28" s="194">
        <v>5029.9042914174115</v>
      </c>
      <c r="AB28" s="194">
        <v>0</v>
      </c>
      <c r="AC28" s="194">
        <v>0</v>
      </c>
      <c r="AD28" s="194">
        <v>2351.6435648185302</v>
      </c>
      <c r="AE28" s="194">
        <v>0</v>
      </c>
      <c r="AF28" s="194">
        <v>0</v>
      </c>
      <c r="AG28" s="194">
        <v>0</v>
      </c>
      <c r="AH28" s="194">
        <v>2351.6435648185302</v>
      </c>
      <c r="AI28" s="194">
        <v>0</v>
      </c>
      <c r="AJ28" s="195">
        <v>0</v>
      </c>
      <c r="AK28" s="194">
        <v>0</v>
      </c>
      <c r="AL28" s="194">
        <v>0</v>
      </c>
      <c r="AM28" s="194">
        <v>0</v>
      </c>
      <c r="AN28" s="194">
        <v>0</v>
      </c>
      <c r="AO28" s="194">
        <v>0</v>
      </c>
      <c r="AP28" s="194">
        <v>1164.0427203678373</v>
      </c>
      <c r="AQ28" s="194">
        <v>0</v>
      </c>
      <c r="AR28" s="194">
        <v>0</v>
      </c>
      <c r="AS28" s="194">
        <v>0</v>
      </c>
      <c r="AT28" s="347">
        <f t="shared" si="23"/>
        <v>37084.660113947408</v>
      </c>
      <c r="AU28" s="79"/>
      <c r="AV28" s="284">
        <f t="shared" si="31"/>
        <v>9271.165028486852</v>
      </c>
      <c r="AW28" s="284">
        <f t="shared" si="31"/>
        <v>9271.165028486852</v>
      </c>
      <c r="AX28" s="284">
        <f t="shared" si="31"/>
        <v>9271.165028486852</v>
      </c>
      <c r="AY28" s="284">
        <f t="shared" si="31"/>
        <v>9271.165028486852</v>
      </c>
      <c r="AZ28" s="285">
        <f t="shared" si="25"/>
        <v>37084.660113947408</v>
      </c>
      <c r="BA28" s="38"/>
      <c r="BB28" s="108">
        <f t="shared" si="26"/>
        <v>4021.0881284809261</v>
      </c>
      <c r="BC28" s="101">
        <f t="shared" si="27"/>
        <v>19488.077117445297</v>
      </c>
      <c r="BD28" s="101">
        <f t="shared" si="28"/>
        <v>12411.452147653354</v>
      </c>
      <c r="BE28" s="101">
        <f t="shared" si="29"/>
        <v>1164.0427203678373</v>
      </c>
      <c r="BF28" s="316">
        <f t="shared" si="21"/>
        <v>0</v>
      </c>
      <c r="BG28" s="306">
        <f t="shared" si="22"/>
        <v>0</v>
      </c>
      <c r="BH28" s="115">
        <f t="shared" si="30"/>
        <v>37084.660113947408</v>
      </c>
      <c r="BI28" s="29"/>
    </row>
    <row r="29" spans="1:61" ht="30" x14ac:dyDescent="0.25">
      <c r="A29" s="28"/>
      <c r="B29" s="30"/>
      <c r="C29" s="47">
        <v>1208</v>
      </c>
      <c r="D29" s="54" t="s">
        <v>26</v>
      </c>
      <c r="E29" s="251">
        <v>0</v>
      </c>
      <c r="F29" s="194">
        <v>2919.4201480751931</v>
      </c>
      <c r="G29" s="194">
        <v>550.83399020286663</v>
      </c>
      <c r="H29" s="194">
        <v>330.50039412171998</v>
      </c>
      <c r="I29" s="194">
        <v>330.50039412171998</v>
      </c>
      <c r="J29" s="194">
        <v>0</v>
      </c>
      <c r="K29" s="194">
        <v>0</v>
      </c>
      <c r="L29" s="327">
        <v>440.66719216229325</v>
      </c>
      <c r="M29" s="327">
        <v>1762.668768649173</v>
      </c>
      <c r="N29" s="195">
        <v>558.79791017764308</v>
      </c>
      <c r="O29" s="251">
        <v>1676.3937305329291</v>
      </c>
      <c r="P29" s="194">
        <v>2933.6890284326259</v>
      </c>
      <c r="Q29" s="194">
        <v>0</v>
      </c>
      <c r="R29" s="194">
        <v>977.89634281087524</v>
      </c>
      <c r="S29" s="194">
        <v>1676.3937305329291</v>
      </c>
      <c r="T29" s="194">
        <v>977.89634281087524</v>
      </c>
      <c r="U29" s="194">
        <v>2933.6890284326259</v>
      </c>
      <c r="V29" s="194">
        <v>0</v>
      </c>
      <c r="W29" s="194">
        <v>0</v>
      </c>
      <c r="X29" s="194">
        <v>0</v>
      </c>
      <c r="Y29" s="194">
        <v>1257.2952978996968</v>
      </c>
      <c r="Z29" s="194">
        <v>1567.7623765456869</v>
      </c>
      <c r="AA29" s="194">
        <v>3788.7590766520766</v>
      </c>
      <c r="AB29" s="194">
        <v>0</v>
      </c>
      <c r="AC29" s="194">
        <v>0</v>
      </c>
      <c r="AD29" s="194">
        <v>1175.8217824092651</v>
      </c>
      <c r="AE29" s="194">
        <v>0</v>
      </c>
      <c r="AF29" s="194">
        <v>0</v>
      </c>
      <c r="AG29" s="194">
        <v>0</v>
      </c>
      <c r="AH29" s="194">
        <v>1175.8217824092651</v>
      </c>
      <c r="AI29" s="194">
        <v>0</v>
      </c>
      <c r="AJ29" s="195">
        <v>0</v>
      </c>
      <c r="AK29" s="194">
        <v>0</v>
      </c>
      <c r="AL29" s="194">
        <v>0</v>
      </c>
      <c r="AM29" s="194">
        <v>0</v>
      </c>
      <c r="AN29" s="194">
        <v>0</v>
      </c>
      <c r="AO29" s="194">
        <v>0</v>
      </c>
      <c r="AP29" s="194">
        <v>20161.219916770944</v>
      </c>
      <c r="AQ29" s="194">
        <v>0</v>
      </c>
      <c r="AR29" s="194">
        <v>0</v>
      </c>
      <c r="AS29" s="194">
        <v>0</v>
      </c>
      <c r="AT29" s="347">
        <f t="shared" si="23"/>
        <v>47196.027233750399</v>
      </c>
      <c r="AU29" s="79"/>
      <c r="AV29" s="284">
        <f t="shared" si="31"/>
        <v>11799.0068084376</v>
      </c>
      <c r="AW29" s="284">
        <f t="shared" si="31"/>
        <v>11799.0068084376</v>
      </c>
      <c r="AX29" s="284">
        <f t="shared" si="31"/>
        <v>11799.0068084376</v>
      </c>
      <c r="AY29" s="284">
        <f t="shared" si="31"/>
        <v>11799.0068084376</v>
      </c>
      <c r="AZ29" s="285">
        <f t="shared" si="25"/>
        <v>47196.027233750399</v>
      </c>
      <c r="BA29" s="38"/>
      <c r="BB29" s="108">
        <f t="shared" si="26"/>
        <v>6893.3887975106081</v>
      </c>
      <c r="BC29" s="101">
        <f t="shared" si="27"/>
        <v>12433.253501452557</v>
      </c>
      <c r="BD29" s="101">
        <f t="shared" si="28"/>
        <v>7708.1650180162942</v>
      </c>
      <c r="BE29" s="101">
        <f t="shared" si="29"/>
        <v>20161.219916770944</v>
      </c>
      <c r="BF29" s="316">
        <f t="shared" si="21"/>
        <v>0</v>
      </c>
      <c r="BG29" s="306">
        <f t="shared" si="22"/>
        <v>0</v>
      </c>
      <c r="BH29" s="115">
        <f t="shared" si="30"/>
        <v>47196.027233750399</v>
      </c>
      <c r="BI29" s="29"/>
    </row>
    <row r="30" spans="1:61" x14ac:dyDescent="0.25">
      <c r="A30" s="28"/>
      <c r="B30" s="30"/>
      <c r="C30" s="47">
        <v>1209</v>
      </c>
      <c r="D30" s="54" t="s">
        <v>27</v>
      </c>
      <c r="E30" s="328">
        <v>0</v>
      </c>
      <c r="F30" s="197">
        <v>1432.1683745274531</v>
      </c>
      <c r="G30" s="197">
        <v>330.50039412171998</v>
      </c>
      <c r="H30" s="197">
        <v>330.50039412171998</v>
      </c>
      <c r="I30" s="197">
        <v>550.83399020286663</v>
      </c>
      <c r="J30" s="197">
        <v>0</v>
      </c>
      <c r="K30" s="197">
        <v>0</v>
      </c>
      <c r="L30" s="329">
        <v>440.66719216229325</v>
      </c>
      <c r="M30" s="329">
        <v>0</v>
      </c>
      <c r="N30" s="198">
        <v>1117.5958203552862</v>
      </c>
      <c r="O30" s="328">
        <v>838.19686526646456</v>
      </c>
      <c r="P30" s="197">
        <v>2281.7581332253758</v>
      </c>
      <c r="Q30" s="197">
        <v>186.26597005921434</v>
      </c>
      <c r="R30" s="197">
        <v>884.76335778126804</v>
      </c>
      <c r="S30" s="197">
        <v>2095.4921631661614</v>
      </c>
      <c r="T30" s="197">
        <v>1257.2952978996968</v>
      </c>
      <c r="U30" s="197">
        <v>2095.4921631661614</v>
      </c>
      <c r="V30" s="197">
        <v>0</v>
      </c>
      <c r="W30" s="197">
        <v>558.79791017764308</v>
      </c>
      <c r="X30" s="197">
        <v>0</v>
      </c>
      <c r="Y30" s="197">
        <v>1816.0932080773398</v>
      </c>
      <c r="Z30" s="197">
        <v>783.88118827284347</v>
      </c>
      <c r="AA30" s="197">
        <v>1959.7029706821086</v>
      </c>
      <c r="AB30" s="197">
        <v>522.58745884856228</v>
      </c>
      <c r="AC30" s="194">
        <v>0</v>
      </c>
      <c r="AD30" s="197">
        <v>1175.8217824092651</v>
      </c>
      <c r="AE30" s="197">
        <v>0</v>
      </c>
      <c r="AF30" s="197">
        <v>522.58745884856228</v>
      </c>
      <c r="AG30" s="197">
        <v>0</v>
      </c>
      <c r="AH30" s="197">
        <v>1175.8217824092651</v>
      </c>
      <c r="AI30" s="197">
        <v>0</v>
      </c>
      <c r="AJ30" s="198">
        <v>0</v>
      </c>
      <c r="AK30" s="197">
        <v>0</v>
      </c>
      <c r="AL30" s="197">
        <v>0</v>
      </c>
      <c r="AM30" s="197">
        <v>0</v>
      </c>
      <c r="AN30" s="197">
        <v>0</v>
      </c>
      <c r="AO30" s="197">
        <v>0</v>
      </c>
      <c r="AP30" s="197">
        <v>12513.459243954252</v>
      </c>
      <c r="AQ30" s="197">
        <v>0</v>
      </c>
      <c r="AR30" s="197">
        <v>0</v>
      </c>
      <c r="AS30" s="197">
        <v>0</v>
      </c>
      <c r="AT30" s="347">
        <f t="shared" si="23"/>
        <v>34870.283119735526</v>
      </c>
      <c r="AU30" s="79"/>
      <c r="AV30" s="284">
        <f t="shared" si="31"/>
        <v>8717.5707799338816</v>
      </c>
      <c r="AW30" s="284">
        <f t="shared" si="31"/>
        <v>8717.5707799338816</v>
      </c>
      <c r="AX30" s="284">
        <f t="shared" si="31"/>
        <v>8717.5707799338816</v>
      </c>
      <c r="AY30" s="284">
        <f t="shared" si="31"/>
        <v>8717.5707799338816</v>
      </c>
      <c r="AZ30" s="285">
        <f t="shared" si="25"/>
        <v>34870.283119735526</v>
      </c>
      <c r="BA30" s="38"/>
      <c r="BB30" s="108">
        <f t="shared" si="26"/>
        <v>4202.2661654913391</v>
      </c>
      <c r="BC30" s="101">
        <f t="shared" si="27"/>
        <v>12014.155068819326</v>
      </c>
      <c r="BD30" s="101">
        <f t="shared" si="28"/>
        <v>6140.4026414706068</v>
      </c>
      <c r="BE30" s="101">
        <f t="shared" si="29"/>
        <v>12513.459243954252</v>
      </c>
      <c r="BF30" s="316">
        <f t="shared" si="21"/>
        <v>0</v>
      </c>
      <c r="BG30" s="306">
        <f t="shared" si="22"/>
        <v>0</v>
      </c>
      <c r="BH30" s="115">
        <f t="shared" si="30"/>
        <v>34870.283119735526</v>
      </c>
      <c r="BI30" s="29"/>
    </row>
    <row r="31" spans="1:61" x14ac:dyDescent="0.25">
      <c r="A31" s="28"/>
      <c r="B31" s="31"/>
      <c r="C31" s="55"/>
      <c r="D31" s="32"/>
      <c r="E31" s="330"/>
      <c r="F31" s="199"/>
      <c r="G31" s="199"/>
      <c r="H31" s="199"/>
      <c r="I31" s="199"/>
      <c r="J31" s="199"/>
      <c r="K31" s="199"/>
      <c r="L31" s="331"/>
      <c r="M31" s="331"/>
      <c r="N31" s="200"/>
      <c r="O31" s="330"/>
      <c r="P31" s="199"/>
      <c r="Q31" s="199"/>
      <c r="R31" s="199"/>
      <c r="S31" s="199"/>
      <c r="T31" s="199"/>
      <c r="U31" s="199"/>
      <c r="V31" s="199"/>
      <c r="W31" s="199"/>
      <c r="X31" s="199"/>
      <c r="Y31" s="199"/>
      <c r="Z31" s="199"/>
      <c r="AA31" s="199"/>
      <c r="AB31" s="199"/>
      <c r="AC31" s="199"/>
      <c r="AD31" s="199"/>
      <c r="AE31" s="199"/>
      <c r="AF31" s="199"/>
      <c r="AG31" s="199"/>
      <c r="AH31" s="199"/>
      <c r="AI31" s="199"/>
      <c r="AJ31" s="200"/>
      <c r="AK31" s="199"/>
      <c r="AL31" s="199"/>
      <c r="AM31" s="199"/>
      <c r="AN31" s="199"/>
      <c r="AO31" s="199"/>
      <c r="AP31" s="199"/>
      <c r="AQ31" s="199"/>
      <c r="AR31" s="199"/>
      <c r="AS31" s="199"/>
      <c r="AT31" s="200"/>
      <c r="AU31" s="78"/>
      <c r="AV31" s="281"/>
      <c r="AW31" s="282"/>
      <c r="AX31" s="282"/>
      <c r="AY31" s="282"/>
      <c r="AZ31" s="283"/>
      <c r="BA31" s="38"/>
      <c r="BB31" s="108"/>
      <c r="BC31" s="101"/>
      <c r="BD31" s="101"/>
      <c r="BE31" s="101"/>
      <c r="BF31" s="316">
        <f t="shared" si="21"/>
        <v>0</v>
      </c>
      <c r="BG31" s="306"/>
      <c r="BH31" s="114"/>
      <c r="BI31" s="29"/>
    </row>
    <row r="32" spans="1:61" x14ac:dyDescent="0.25">
      <c r="A32" s="56"/>
      <c r="B32" s="57"/>
      <c r="C32" s="57">
        <v>1299</v>
      </c>
      <c r="D32" s="58" t="s">
        <v>18</v>
      </c>
      <c r="E32" s="332">
        <f>SUM(E22:E30)</f>
        <v>2203.3359608114665</v>
      </c>
      <c r="F32" s="332">
        <f t="shared" ref="F32:H32" si="33">SUM(F22:F30)</f>
        <v>14486.933942335392</v>
      </c>
      <c r="G32" s="332">
        <f t="shared" si="33"/>
        <v>7491.3422667589866</v>
      </c>
      <c r="H32" s="332">
        <f t="shared" si="33"/>
        <v>4627.0055177040804</v>
      </c>
      <c r="I32" s="201">
        <f t="shared" ref="I32:AT32" si="34">SUM(I22:I30)</f>
        <v>4153.2882861296148</v>
      </c>
      <c r="J32" s="201">
        <f t="shared" si="34"/>
        <v>8482.843449124146</v>
      </c>
      <c r="K32" s="201">
        <f t="shared" si="34"/>
        <v>2644.0031529737598</v>
      </c>
      <c r="L32" s="201">
        <f t="shared" si="34"/>
        <v>5816.8069365422698</v>
      </c>
      <c r="M32" s="201">
        <f t="shared" si="34"/>
        <v>3966.0047294606393</v>
      </c>
      <c r="N32" s="202">
        <f t="shared" si="34"/>
        <v>32298.519208267768</v>
      </c>
      <c r="O32" s="332">
        <f t="shared" si="34"/>
        <v>11734.756113730502</v>
      </c>
      <c r="P32" s="332">
        <f t="shared" si="34"/>
        <v>48368.615775126491</v>
      </c>
      <c r="Q32" s="332">
        <f t="shared" si="34"/>
        <v>8624.1144137416231</v>
      </c>
      <c r="R32" s="332">
        <f t="shared" si="34"/>
        <v>22337.946459351278</v>
      </c>
      <c r="S32" s="332">
        <f t="shared" si="34"/>
        <v>41961.066405089521</v>
      </c>
      <c r="T32" s="201">
        <f t="shared" si="34"/>
        <v>13294.733612976423</v>
      </c>
      <c r="U32" s="201">
        <f t="shared" si="34"/>
        <v>44103.125060770479</v>
      </c>
      <c r="V32" s="201">
        <f t="shared" si="34"/>
        <v>27520.79707624892</v>
      </c>
      <c r="W32" s="201">
        <f t="shared" si="34"/>
        <v>17602.134170595753</v>
      </c>
      <c r="X32" s="201">
        <f t="shared" si="34"/>
        <v>6938.4073847057334</v>
      </c>
      <c r="Y32" s="201">
        <f t="shared" si="34"/>
        <v>56000.863898302792</v>
      </c>
      <c r="Z32" s="333">
        <f t="shared" ref="Z32:AQ32" si="35">SUM(Z22:Z30)</f>
        <v>21317.213425530939</v>
      </c>
      <c r="AA32" s="201">
        <f t="shared" si="35"/>
        <v>60058.363708171019</v>
      </c>
      <c r="AB32" s="201">
        <f t="shared" si="35"/>
        <v>16461.504953729716</v>
      </c>
      <c r="AC32" s="201">
        <f t="shared" si="35"/>
        <v>4964.5808590613415</v>
      </c>
      <c r="AD32" s="201">
        <f t="shared" si="35"/>
        <v>21295.43894807891</v>
      </c>
      <c r="AE32" s="201">
        <f t="shared" si="35"/>
        <v>19858.323436245366</v>
      </c>
      <c r="AF32" s="201">
        <f t="shared" si="35"/>
        <v>25502.267991809844</v>
      </c>
      <c r="AG32" s="201">
        <f t="shared" si="35"/>
        <v>19466.382842108946</v>
      </c>
      <c r="AH32" s="201">
        <f t="shared" si="35"/>
        <v>20380.91089509393</v>
      </c>
      <c r="AI32" s="201">
        <f t="shared" si="35"/>
        <v>4964.5808590613415</v>
      </c>
      <c r="AJ32" s="202">
        <f t="shared" si="35"/>
        <v>13587.27393006262</v>
      </c>
      <c r="AK32" s="202">
        <f t="shared" si="35"/>
        <v>0</v>
      </c>
      <c r="AL32" s="202">
        <f t="shared" si="35"/>
        <v>0</v>
      </c>
      <c r="AM32" s="202">
        <f t="shared" si="35"/>
        <v>2037.0747606437155</v>
      </c>
      <c r="AN32" s="202">
        <f t="shared" si="35"/>
        <v>43360.591333701945</v>
      </c>
      <c r="AO32" s="202">
        <f t="shared" si="35"/>
        <v>0</v>
      </c>
      <c r="AP32" s="202">
        <f t="shared" si="35"/>
        <v>92622.879259668814</v>
      </c>
      <c r="AQ32" s="202">
        <f t="shared" si="35"/>
        <v>0</v>
      </c>
      <c r="AR32" s="202">
        <f t="shared" ref="AR32" si="36">SUM(AR22:AR30)</f>
        <v>0</v>
      </c>
      <c r="AS32" s="202">
        <f t="shared" ref="AS32" si="37">SUM(AS22:AS30)</f>
        <v>0</v>
      </c>
      <c r="AT32" s="202">
        <f t="shared" si="34"/>
        <v>750534.0310237162</v>
      </c>
      <c r="AU32" s="64"/>
      <c r="AV32" s="286">
        <f>SUM(AV22:AV30)</f>
        <v>187633.50775592905</v>
      </c>
      <c r="AW32" s="222">
        <f t="shared" ref="AW32:AY32" si="38">SUM(AW22:AW30)</f>
        <v>187633.50775592905</v>
      </c>
      <c r="AX32" s="222">
        <f t="shared" si="38"/>
        <v>187633.50775592905</v>
      </c>
      <c r="AY32" s="222">
        <f t="shared" si="38"/>
        <v>187633.50775592905</v>
      </c>
      <c r="AZ32" s="287">
        <f>SUM(AZ22:AZ30)</f>
        <v>750534.0310237162</v>
      </c>
      <c r="BA32" s="38"/>
      <c r="BB32" s="116">
        <f>SUM(E32:N32)</f>
        <v>86170.083450108126</v>
      </c>
      <c r="BC32" s="117">
        <f>SUM(O32:Y32)</f>
        <v>298486.56037063949</v>
      </c>
      <c r="BD32" s="117">
        <f>SUM(Z32:AJ32)</f>
        <v>227856.84184895398</v>
      </c>
      <c r="BE32" s="117">
        <f>SUM(AK32:AQ32)</f>
        <v>138020.54535401447</v>
      </c>
      <c r="BF32" s="317">
        <f t="shared" si="21"/>
        <v>0</v>
      </c>
      <c r="BG32" s="308">
        <f t="shared" si="22"/>
        <v>0</v>
      </c>
      <c r="BH32" s="115">
        <f>SUM(BB32:BG32)</f>
        <v>750534.03102371609</v>
      </c>
      <c r="BI32" s="29"/>
    </row>
    <row r="33" spans="1:61" x14ac:dyDescent="0.25">
      <c r="A33" s="33"/>
      <c r="B33" s="34"/>
      <c r="C33" s="34"/>
      <c r="D33" s="35"/>
      <c r="E33" s="334"/>
      <c r="F33" s="203"/>
      <c r="G33" s="203"/>
      <c r="H33" s="203"/>
      <c r="I33" s="203"/>
      <c r="J33" s="203"/>
      <c r="K33" s="203"/>
      <c r="L33" s="203"/>
      <c r="M33" s="203"/>
      <c r="N33" s="204"/>
      <c r="O33" s="334"/>
      <c r="P33" s="203"/>
      <c r="Q33" s="203"/>
      <c r="R33" s="203"/>
      <c r="S33" s="203"/>
      <c r="T33" s="203"/>
      <c r="U33" s="203"/>
      <c r="V33" s="203"/>
      <c r="W33" s="203"/>
      <c r="X33" s="218"/>
      <c r="Y33" s="203"/>
      <c r="Z33" s="203"/>
      <c r="AA33" s="203"/>
      <c r="AB33" s="203"/>
      <c r="AC33" s="203"/>
      <c r="AD33" s="203"/>
      <c r="AE33" s="203"/>
      <c r="AF33" s="203"/>
      <c r="AG33" s="203"/>
      <c r="AH33" s="203"/>
      <c r="AI33" s="203"/>
      <c r="AJ33" s="204"/>
      <c r="AK33" s="203"/>
      <c r="AL33" s="203"/>
      <c r="AM33" s="203"/>
      <c r="AN33" s="203"/>
      <c r="AO33" s="203"/>
      <c r="AP33" s="203"/>
      <c r="AQ33" s="203"/>
      <c r="AR33" s="203"/>
      <c r="AS33" s="203"/>
      <c r="AT33" s="204"/>
      <c r="AU33" s="36"/>
      <c r="AV33" s="281"/>
      <c r="AW33" s="282"/>
      <c r="AX33" s="282"/>
      <c r="AY33" s="282"/>
      <c r="AZ33" s="283"/>
      <c r="BA33" s="38"/>
      <c r="BB33" s="108"/>
      <c r="BC33" s="101"/>
      <c r="BD33" s="101"/>
      <c r="BE33" s="101"/>
      <c r="BF33" s="316">
        <f t="shared" si="21"/>
        <v>0</v>
      </c>
      <c r="BG33" s="306"/>
      <c r="BH33" s="114"/>
      <c r="BI33" s="29"/>
    </row>
    <row r="34" spans="1:61" x14ac:dyDescent="0.25">
      <c r="A34" s="28"/>
      <c r="B34" s="59">
        <v>1300</v>
      </c>
      <c r="C34" s="59" t="s">
        <v>28</v>
      </c>
      <c r="D34" s="60"/>
      <c r="E34" s="297"/>
      <c r="F34" s="207"/>
      <c r="G34" s="207"/>
      <c r="H34" s="207"/>
      <c r="I34" s="205"/>
      <c r="J34" s="205"/>
      <c r="K34" s="205"/>
      <c r="L34" s="208"/>
      <c r="M34" s="208"/>
      <c r="N34" s="206"/>
      <c r="O34" s="297"/>
      <c r="P34" s="207"/>
      <c r="Q34" s="207"/>
      <c r="R34" s="207"/>
      <c r="S34" s="207"/>
      <c r="T34" s="205"/>
      <c r="U34" s="205"/>
      <c r="V34" s="205"/>
      <c r="W34" s="205"/>
      <c r="X34" s="205"/>
      <c r="Y34" s="205"/>
      <c r="Z34" s="207"/>
      <c r="AA34" s="205"/>
      <c r="AB34" s="205"/>
      <c r="AC34" s="205"/>
      <c r="AD34" s="205"/>
      <c r="AE34" s="205"/>
      <c r="AF34" s="205"/>
      <c r="AG34" s="205"/>
      <c r="AH34" s="205"/>
      <c r="AI34" s="205"/>
      <c r="AJ34" s="206"/>
      <c r="AK34" s="207"/>
      <c r="AL34" s="207"/>
      <c r="AM34" s="207"/>
      <c r="AN34" s="207"/>
      <c r="AO34" s="207"/>
      <c r="AP34" s="207"/>
      <c r="AQ34" s="205"/>
      <c r="AR34" s="208"/>
      <c r="AS34" s="208"/>
      <c r="AT34" s="206"/>
      <c r="AU34" s="73"/>
      <c r="AV34" s="281"/>
      <c r="AW34" s="282"/>
      <c r="AX34" s="282"/>
      <c r="AY34" s="282"/>
      <c r="AZ34" s="283"/>
      <c r="BA34" s="38"/>
      <c r="BB34" s="108"/>
      <c r="BC34" s="101"/>
      <c r="BD34" s="101"/>
      <c r="BE34" s="101"/>
      <c r="BF34" s="316">
        <f t="shared" si="21"/>
        <v>0</v>
      </c>
      <c r="BG34" s="306"/>
      <c r="BH34" s="114"/>
      <c r="BI34" s="29"/>
    </row>
    <row r="35" spans="1:61" x14ac:dyDescent="0.25">
      <c r="A35" s="28"/>
      <c r="B35" s="59"/>
      <c r="C35" s="47">
        <v>1301</v>
      </c>
      <c r="D35" s="53" t="s">
        <v>29</v>
      </c>
      <c r="E35" s="335"/>
      <c r="F35" s="211"/>
      <c r="G35" s="211"/>
      <c r="H35" s="211"/>
      <c r="I35" s="209"/>
      <c r="J35" s="209"/>
      <c r="K35" s="209"/>
      <c r="L35" s="212"/>
      <c r="M35" s="212"/>
      <c r="N35" s="210"/>
      <c r="O35" s="335"/>
      <c r="P35" s="211"/>
      <c r="Q35" s="211"/>
      <c r="R35" s="211"/>
      <c r="S35" s="211"/>
      <c r="T35" s="209"/>
      <c r="U35" s="209"/>
      <c r="V35" s="209"/>
      <c r="W35" s="209"/>
      <c r="X35" s="209"/>
      <c r="Y35" s="209"/>
      <c r="Z35" s="211"/>
      <c r="AA35" s="209"/>
      <c r="AB35" s="209"/>
      <c r="AC35" s="209"/>
      <c r="AD35" s="209"/>
      <c r="AE35" s="209"/>
      <c r="AF35" s="209"/>
      <c r="AG35" s="209"/>
      <c r="AH35" s="209"/>
      <c r="AI35" s="209"/>
      <c r="AJ35" s="210"/>
      <c r="AK35" s="211"/>
      <c r="AL35" s="211"/>
      <c r="AM35" s="211"/>
      <c r="AN35" s="211"/>
      <c r="AO35" s="211"/>
      <c r="AP35" s="211"/>
      <c r="AQ35" s="209"/>
      <c r="AR35" s="212"/>
      <c r="AS35" s="212"/>
      <c r="AT35" s="210">
        <f>SUM(E35:AQ35)</f>
        <v>0</v>
      </c>
      <c r="AU35" s="79"/>
      <c r="AV35" s="288">
        <f>$AT35/4</f>
        <v>0</v>
      </c>
      <c r="AW35" s="288">
        <f t="shared" ref="AW35:AY35" si="39">$AT35/4</f>
        <v>0</v>
      </c>
      <c r="AX35" s="288">
        <f t="shared" si="39"/>
        <v>0</v>
      </c>
      <c r="AY35" s="288">
        <f t="shared" si="39"/>
        <v>0</v>
      </c>
      <c r="AZ35" s="289">
        <f>SUM(AV35:AY35)</f>
        <v>0</v>
      </c>
      <c r="BA35" s="38"/>
      <c r="BB35" s="109">
        <f>SUM(E35:N35)</f>
        <v>0</v>
      </c>
      <c r="BC35" s="102">
        <f>SUM(O35:Y35)</f>
        <v>0</v>
      </c>
      <c r="BD35" s="102">
        <f>SUM(Z35:AJ35)</f>
        <v>0</v>
      </c>
      <c r="BE35" s="102">
        <f>SUM(AK35:AQ35)</f>
        <v>0</v>
      </c>
      <c r="BF35" s="349">
        <f t="shared" si="21"/>
        <v>0</v>
      </c>
      <c r="BG35" s="350">
        <f t="shared" ref="BG35:BG45" si="40">AS35</f>
        <v>0</v>
      </c>
      <c r="BH35" s="110">
        <f>SUM(BB35:BE35)</f>
        <v>0</v>
      </c>
      <c r="BI35" s="29"/>
    </row>
    <row r="36" spans="1:61" x14ac:dyDescent="0.25">
      <c r="A36" s="28"/>
      <c r="B36" s="59"/>
      <c r="C36" s="59"/>
      <c r="D36" s="60"/>
      <c r="E36" s="297"/>
      <c r="F36" s="207"/>
      <c r="G36" s="207"/>
      <c r="H36" s="207"/>
      <c r="I36" s="205"/>
      <c r="J36" s="205"/>
      <c r="K36" s="205"/>
      <c r="L36" s="208"/>
      <c r="M36" s="208"/>
      <c r="N36" s="206"/>
      <c r="O36" s="297"/>
      <c r="P36" s="207"/>
      <c r="Q36" s="207"/>
      <c r="R36" s="207"/>
      <c r="S36" s="207"/>
      <c r="T36" s="205"/>
      <c r="U36" s="205"/>
      <c r="V36" s="205"/>
      <c r="W36" s="205"/>
      <c r="X36" s="205"/>
      <c r="Y36" s="205"/>
      <c r="Z36" s="207"/>
      <c r="AA36" s="205"/>
      <c r="AB36" s="205"/>
      <c r="AC36" s="205"/>
      <c r="AD36" s="205"/>
      <c r="AE36" s="205"/>
      <c r="AF36" s="205"/>
      <c r="AG36" s="205"/>
      <c r="AH36" s="205"/>
      <c r="AI36" s="205"/>
      <c r="AJ36" s="206"/>
      <c r="AK36" s="207"/>
      <c r="AL36" s="207"/>
      <c r="AM36" s="207"/>
      <c r="AN36" s="207"/>
      <c r="AO36" s="207"/>
      <c r="AP36" s="207"/>
      <c r="AQ36" s="205"/>
      <c r="AR36" s="208"/>
      <c r="AS36" s="208"/>
      <c r="AT36" s="206"/>
      <c r="AU36" s="73"/>
      <c r="AV36" s="281"/>
      <c r="AW36" s="282"/>
      <c r="AX36" s="282"/>
      <c r="AY36" s="282"/>
      <c r="AZ36" s="283"/>
      <c r="BA36" s="38"/>
      <c r="BB36" s="108"/>
      <c r="BC36" s="101"/>
      <c r="BD36" s="101"/>
      <c r="BE36" s="101"/>
      <c r="BF36" s="316" t="s">
        <v>6</v>
      </c>
      <c r="BG36" s="306" t="s">
        <v>6</v>
      </c>
      <c r="BH36" s="114"/>
      <c r="BI36" s="29"/>
    </row>
    <row r="37" spans="1:61" x14ac:dyDescent="0.25">
      <c r="A37" s="56"/>
      <c r="B37" s="59"/>
      <c r="C37" s="59">
        <v>1399</v>
      </c>
      <c r="D37" s="61" t="s">
        <v>18</v>
      </c>
      <c r="E37" s="295">
        <f>E35</f>
        <v>0</v>
      </c>
      <c r="F37" s="295">
        <f t="shared" ref="F37:H37" si="41">F35</f>
        <v>0</v>
      </c>
      <c r="G37" s="295">
        <f t="shared" si="41"/>
        <v>0</v>
      </c>
      <c r="H37" s="295">
        <f t="shared" si="41"/>
        <v>0</v>
      </c>
      <c r="I37" s="213">
        <f t="shared" ref="I37:AT37" si="42">I35</f>
        <v>0</v>
      </c>
      <c r="J37" s="213">
        <f t="shared" si="42"/>
        <v>0</v>
      </c>
      <c r="K37" s="213">
        <f t="shared" si="42"/>
        <v>0</v>
      </c>
      <c r="L37" s="213">
        <f t="shared" si="42"/>
        <v>0</v>
      </c>
      <c r="M37" s="213">
        <f t="shared" si="42"/>
        <v>0</v>
      </c>
      <c r="N37" s="214">
        <f t="shared" si="42"/>
        <v>0</v>
      </c>
      <c r="O37" s="295">
        <f t="shared" si="42"/>
        <v>0</v>
      </c>
      <c r="P37" s="295">
        <f t="shared" si="42"/>
        <v>0</v>
      </c>
      <c r="Q37" s="295">
        <f t="shared" si="42"/>
        <v>0</v>
      </c>
      <c r="R37" s="295">
        <f t="shared" si="42"/>
        <v>0</v>
      </c>
      <c r="S37" s="295">
        <f t="shared" si="42"/>
        <v>0</v>
      </c>
      <c r="T37" s="213">
        <f t="shared" si="42"/>
        <v>0</v>
      </c>
      <c r="U37" s="213">
        <f t="shared" si="42"/>
        <v>0</v>
      </c>
      <c r="V37" s="213">
        <f t="shared" si="42"/>
        <v>0</v>
      </c>
      <c r="W37" s="213">
        <f t="shared" si="42"/>
        <v>0</v>
      </c>
      <c r="X37" s="213">
        <f t="shared" si="42"/>
        <v>0</v>
      </c>
      <c r="Y37" s="213">
        <f t="shared" si="42"/>
        <v>0</v>
      </c>
      <c r="Z37" s="215">
        <f t="shared" ref="Z37:AP37" si="43">Z35</f>
        <v>0</v>
      </c>
      <c r="AA37" s="213">
        <f t="shared" si="43"/>
        <v>0</v>
      </c>
      <c r="AB37" s="213">
        <f t="shared" si="43"/>
        <v>0</v>
      </c>
      <c r="AC37" s="213">
        <f t="shared" si="43"/>
        <v>0</v>
      </c>
      <c r="AD37" s="213">
        <f t="shared" si="43"/>
        <v>0</v>
      </c>
      <c r="AE37" s="213">
        <f t="shared" si="43"/>
        <v>0</v>
      </c>
      <c r="AF37" s="213">
        <f t="shared" si="43"/>
        <v>0</v>
      </c>
      <c r="AG37" s="213">
        <f t="shared" si="43"/>
        <v>0</v>
      </c>
      <c r="AH37" s="213">
        <f t="shared" si="43"/>
        <v>0</v>
      </c>
      <c r="AI37" s="213">
        <f t="shared" si="43"/>
        <v>0</v>
      </c>
      <c r="AJ37" s="214">
        <f t="shared" si="43"/>
        <v>0</v>
      </c>
      <c r="AK37" s="215">
        <f t="shared" si="43"/>
        <v>0</v>
      </c>
      <c r="AL37" s="215">
        <f t="shared" si="43"/>
        <v>0</v>
      </c>
      <c r="AM37" s="215">
        <f t="shared" si="43"/>
        <v>0</v>
      </c>
      <c r="AN37" s="215">
        <f t="shared" si="43"/>
        <v>0</v>
      </c>
      <c r="AO37" s="215">
        <f t="shared" si="43"/>
        <v>0</v>
      </c>
      <c r="AP37" s="215">
        <f t="shared" si="43"/>
        <v>0</v>
      </c>
      <c r="AQ37" s="213">
        <f t="shared" si="42"/>
        <v>0</v>
      </c>
      <c r="AR37" s="213">
        <f t="shared" ref="AR37" si="44">AR35</f>
        <v>0</v>
      </c>
      <c r="AS37" s="213">
        <f t="shared" si="42"/>
        <v>0</v>
      </c>
      <c r="AT37" s="214">
        <f t="shared" si="42"/>
        <v>0</v>
      </c>
      <c r="AU37" s="64"/>
      <c r="AV37" s="286">
        <f>AV35</f>
        <v>0</v>
      </c>
      <c r="AW37" s="222">
        <f t="shared" ref="AW37:AZ37" si="45">AW35</f>
        <v>0</v>
      </c>
      <c r="AX37" s="222">
        <f t="shared" si="45"/>
        <v>0</v>
      </c>
      <c r="AY37" s="222">
        <f t="shared" si="45"/>
        <v>0</v>
      </c>
      <c r="AZ37" s="287">
        <f t="shared" si="45"/>
        <v>0</v>
      </c>
      <c r="BA37" s="38"/>
      <c r="BB37" s="116">
        <f>SUM(E37:N37)</f>
        <v>0</v>
      </c>
      <c r="BC37" s="117">
        <f>SUM(O37:Y37)</f>
        <v>0</v>
      </c>
      <c r="BD37" s="117">
        <f>SUM(Z37:AJ37)</f>
        <v>0</v>
      </c>
      <c r="BE37" s="117">
        <f>SUM(AK37:AQ37)</f>
        <v>0</v>
      </c>
      <c r="BF37" s="316">
        <f t="shared" si="21"/>
        <v>0</v>
      </c>
      <c r="BG37" s="306">
        <f t="shared" si="40"/>
        <v>0</v>
      </c>
      <c r="BH37" s="115">
        <f>SUM(BB37:BG37)</f>
        <v>0</v>
      </c>
      <c r="BI37" s="29"/>
    </row>
    <row r="38" spans="1:61" x14ac:dyDescent="0.25">
      <c r="A38" s="33"/>
      <c r="B38" s="34"/>
      <c r="C38" s="34"/>
      <c r="D38" s="35"/>
      <c r="E38" s="334"/>
      <c r="F38" s="203"/>
      <c r="G38" s="203"/>
      <c r="H38" s="203"/>
      <c r="I38" s="203"/>
      <c r="J38" s="203"/>
      <c r="K38" s="203"/>
      <c r="L38" s="203"/>
      <c r="M38" s="203"/>
      <c r="N38" s="204"/>
      <c r="O38" s="334"/>
      <c r="P38" s="203"/>
      <c r="Q38" s="203"/>
      <c r="R38" s="203"/>
      <c r="S38" s="203"/>
      <c r="T38" s="203"/>
      <c r="U38" s="203"/>
      <c r="V38" s="203"/>
      <c r="W38" s="203"/>
      <c r="X38" s="218"/>
      <c r="Y38" s="203"/>
      <c r="Z38" s="203"/>
      <c r="AA38" s="203"/>
      <c r="AB38" s="203"/>
      <c r="AC38" s="203"/>
      <c r="AD38" s="203"/>
      <c r="AE38" s="203"/>
      <c r="AF38" s="203"/>
      <c r="AG38" s="203"/>
      <c r="AH38" s="203"/>
      <c r="AI38" s="203"/>
      <c r="AJ38" s="204"/>
      <c r="AK38" s="203"/>
      <c r="AL38" s="203"/>
      <c r="AM38" s="203"/>
      <c r="AN38" s="203"/>
      <c r="AO38" s="203"/>
      <c r="AP38" s="203"/>
      <c r="AQ38" s="203"/>
      <c r="AR38" s="203"/>
      <c r="AS38" s="203"/>
      <c r="AT38" s="204"/>
      <c r="AU38" s="36"/>
      <c r="AV38" s="281"/>
      <c r="AW38" s="282"/>
      <c r="AX38" s="282"/>
      <c r="AY38" s="282"/>
      <c r="AZ38" s="283"/>
      <c r="BA38" s="38"/>
      <c r="BB38" s="108"/>
      <c r="BC38" s="101"/>
      <c r="BD38" s="101"/>
      <c r="BE38" s="101"/>
      <c r="BF38" s="316" t="s">
        <v>6</v>
      </c>
      <c r="BG38" s="306">
        <f t="shared" si="40"/>
        <v>0</v>
      </c>
      <c r="BH38" s="114"/>
      <c r="BI38" s="29"/>
    </row>
    <row r="39" spans="1:61" x14ac:dyDescent="0.25">
      <c r="A39" s="28"/>
      <c r="B39" s="59">
        <v>1600</v>
      </c>
      <c r="C39" s="59" t="s">
        <v>30</v>
      </c>
      <c r="D39" s="37"/>
      <c r="E39" s="336"/>
      <c r="F39" s="218"/>
      <c r="G39" s="218"/>
      <c r="H39" s="218"/>
      <c r="I39" s="216"/>
      <c r="J39" s="216"/>
      <c r="K39" s="216"/>
      <c r="L39" s="219"/>
      <c r="M39" s="219"/>
      <c r="N39" s="217"/>
      <c r="O39" s="336"/>
      <c r="P39" s="218"/>
      <c r="Q39" s="218"/>
      <c r="R39" s="218"/>
      <c r="S39" s="218"/>
      <c r="T39" s="216"/>
      <c r="U39" s="216"/>
      <c r="V39" s="216"/>
      <c r="W39" s="216"/>
      <c r="X39" s="216"/>
      <c r="Y39" s="216"/>
      <c r="Z39" s="218"/>
      <c r="AA39" s="216"/>
      <c r="AB39" s="216"/>
      <c r="AC39" s="216"/>
      <c r="AD39" s="216"/>
      <c r="AE39" s="216"/>
      <c r="AF39" s="216"/>
      <c r="AG39" s="216"/>
      <c r="AH39" s="216"/>
      <c r="AI39" s="216"/>
      <c r="AJ39" s="217"/>
      <c r="AK39" s="218"/>
      <c r="AL39" s="218"/>
      <c r="AM39" s="218"/>
      <c r="AN39" s="218"/>
      <c r="AO39" s="218"/>
      <c r="AP39" s="218"/>
      <c r="AQ39" s="216"/>
      <c r="AR39" s="216"/>
      <c r="AS39" s="219"/>
      <c r="AT39" s="217"/>
      <c r="AU39" s="36"/>
      <c r="AV39" s="281"/>
      <c r="AW39" s="282"/>
      <c r="AX39" s="282"/>
      <c r="AY39" s="282"/>
      <c r="AZ39" s="283"/>
      <c r="BA39" s="38"/>
      <c r="BB39" s="108"/>
      <c r="BC39" s="101"/>
      <c r="BD39" s="101"/>
      <c r="BE39" s="101"/>
      <c r="BF39" s="316" t="s">
        <v>6</v>
      </c>
      <c r="BG39" s="306" t="s">
        <v>6</v>
      </c>
      <c r="BH39" s="114"/>
      <c r="BI39" s="29"/>
    </row>
    <row r="40" spans="1:61" x14ac:dyDescent="0.25">
      <c r="A40" s="28"/>
      <c r="B40" s="59"/>
      <c r="C40" s="30">
        <v>1601</v>
      </c>
      <c r="D40" s="52" t="s">
        <v>31</v>
      </c>
      <c r="E40" s="251">
        <v>0</v>
      </c>
      <c r="F40" s="251">
        <v>991.50118236515982</v>
      </c>
      <c r="G40" s="251">
        <v>1211.8347784463065</v>
      </c>
      <c r="H40" s="251">
        <v>1542.3351725680266</v>
      </c>
      <c r="I40" s="220">
        <v>0</v>
      </c>
      <c r="J40" s="220">
        <v>220.33359608114662</v>
      </c>
      <c r="K40" s="220">
        <v>1542.3351725680266</v>
      </c>
      <c r="L40" s="254">
        <v>1101.6679804057333</v>
      </c>
      <c r="M40" s="254">
        <v>771.16758628401328</v>
      </c>
      <c r="N40" s="221">
        <v>20182.557401033031</v>
      </c>
      <c r="O40" s="251">
        <v>279.39895508882154</v>
      </c>
      <c r="P40" s="194">
        <v>11138.70500954102</v>
      </c>
      <c r="Q40" s="194">
        <v>8344.7154586528031</v>
      </c>
      <c r="R40" s="194">
        <v>9834.8432191265165</v>
      </c>
      <c r="S40" s="194">
        <v>26105.17570379889</v>
      </c>
      <c r="T40" s="194">
        <v>931.32985029607175</v>
      </c>
      <c r="U40" s="220">
        <v>9331.9250999666383</v>
      </c>
      <c r="V40" s="220">
        <v>5727.678579320841</v>
      </c>
      <c r="W40" s="220">
        <v>15786.040962518415</v>
      </c>
      <c r="X40" s="220">
        <v>773.00377574573952</v>
      </c>
      <c r="Y40" s="220">
        <v>27623.243359781489</v>
      </c>
      <c r="Z40" s="194">
        <v>1637.4407043921617</v>
      </c>
      <c r="AA40" s="220">
        <v>10504.007922856103</v>
      </c>
      <c r="AB40" s="220">
        <v>14763.095712471884</v>
      </c>
      <c r="AC40" s="194">
        <v>783.88118827284347</v>
      </c>
      <c r="AD40" s="220">
        <v>1907.4442247972522</v>
      </c>
      <c r="AE40" s="220">
        <v>4624.899010809776</v>
      </c>
      <c r="AF40" s="220">
        <v>23411.918156415592</v>
      </c>
      <c r="AG40" s="220">
        <v>2168.7379542215335</v>
      </c>
      <c r="AH40" s="220">
        <v>1698.4092412578275</v>
      </c>
      <c r="AI40" s="220">
        <v>783.88118827284347</v>
      </c>
      <c r="AJ40" s="221">
        <v>1175.8217824092651</v>
      </c>
      <c r="AK40" s="194">
        <v>0</v>
      </c>
      <c r="AL40" s="194">
        <v>0</v>
      </c>
      <c r="AM40" s="194">
        <v>465.61708814713495</v>
      </c>
      <c r="AN40" s="194">
        <v>4830.7772895265252</v>
      </c>
      <c r="AO40" s="194">
        <v>0</v>
      </c>
      <c r="AP40" s="194">
        <v>16878.619445333643</v>
      </c>
      <c r="AQ40" s="220">
        <v>0</v>
      </c>
      <c r="AR40" s="220">
        <v>0</v>
      </c>
      <c r="AS40" s="220">
        <v>0</v>
      </c>
      <c r="AT40" s="347">
        <f>SUM(E40:AS40)</f>
        <v>229074.3437527731</v>
      </c>
      <c r="AU40" s="79"/>
      <c r="AV40" s="284">
        <f t="shared" ref="AV40:AY41" si="46">$AT40/4</f>
        <v>57268.585938193275</v>
      </c>
      <c r="AW40" s="284">
        <f t="shared" si="46"/>
        <v>57268.585938193275</v>
      </c>
      <c r="AX40" s="284">
        <f t="shared" si="46"/>
        <v>57268.585938193275</v>
      </c>
      <c r="AY40" s="284">
        <f t="shared" si="46"/>
        <v>57268.585938193275</v>
      </c>
      <c r="AZ40" s="285">
        <f t="shared" ref="AZ40:AZ41" si="47">SUM(AV40:AY40)</f>
        <v>229074.3437527731</v>
      </c>
      <c r="BA40" s="38"/>
      <c r="BB40" s="108">
        <f>SUM(E40:N40)</f>
        <v>27563.732869751442</v>
      </c>
      <c r="BC40" s="101">
        <f>SUM(O40:Y40)</f>
        <v>115876.05997383725</v>
      </c>
      <c r="BD40" s="101">
        <f>SUM(Z40:AJ40)</f>
        <v>63459.537086177072</v>
      </c>
      <c r="BE40" s="101">
        <f>SUM(AK40:AQ40)</f>
        <v>22175.013823007303</v>
      </c>
      <c r="BF40" s="316">
        <f t="shared" si="21"/>
        <v>0</v>
      </c>
      <c r="BG40" s="306">
        <f t="shared" si="40"/>
        <v>0</v>
      </c>
      <c r="BH40" s="115">
        <f>SUM(BB40:BG40)</f>
        <v>229074.34375277304</v>
      </c>
      <c r="BI40" s="29"/>
    </row>
    <row r="41" spans="1:61" x14ac:dyDescent="0.25">
      <c r="A41" s="28"/>
      <c r="B41" s="30"/>
      <c r="C41" s="30">
        <v>1602</v>
      </c>
      <c r="D41" s="52" t="s">
        <v>32</v>
      </c>
      <c r="E41" s="251">
        <v>0</v>
      </c>
      <c r="F41" s="194">
        <v>1013.5345419732745</v>
      </c>
      <c r="G41" s="194">
        <v>550.83399020286663</v>
      </c>
      <c r="H41" s="194">
        <v>0</v>
      </c>
      <c r="I41" s="220">
        <v>0</v>
      </c>
      <c r="J41" s="220">
        <v>0</v>
      </c>
      <c r="K41" s="220">
        <v>661.00078824343996</v>
      </c>
      <c r="L41" s="254">
        <v>0</v>
      </c>
      <c r="M41" s="254">
        <v>881.33438432458649</v>
      </c>
      <c r="N41" s="221">
        <v>1233.8681380544213</v>
      </c>
      <c r="O41" s="251">
        <v>0</v>
      </c>
      <c r="P41" s="194">
        <v>1909.226193106947</v>
      </c>
      <c r="Q41" s="194">
        <v>1378.3681784381861</v>
      </c>
      <c r="R41" s="194">
        <v>698.49738772205376</v>
      </c>
      <c r="S41" s="194">
        <v>2169.9985511898467</v>
      </c>
      <c r="T41" s="220">
        <v>605.36440269244656</v>
      </c>
      <c r="U41" s="220">
        <v>2584.4403345715991</v>
      </c>
      <c r="V41" s="220">
        <v>0</v>
      </c>
      <c r="W41" s="220">
        <v>1285.2351934085789</v>
      </c>
      <c r="X41" s="220">
        <v>0</v>
      </c>
      <c r="Y41" s="220">
        <v>2263.1315362194541</v>
      </c>
      <c r="Z41" s="194">
        <v>1045.1749176971246</v>
      </c>
      <c r="AA41" s="220">
        <v>1959.7029706821086</v>
      </c>
      <c r="AB41" s="220">
        <v>1201.9511553516932</v>
      </c>
      <c r="AC41" s="194">
        <v>0</v>
      </c>
      <c r="AD41" s="220">
        <v>653.23432356070282</v>
      </c>
      <c r="AE41" s="220">
        <v>0</v>
      </c>
      <c r="AF41" s="220">
        <v>1463.2448847759745</v>
      </c>
      <c r="AG41" s="220">
        <v>0</v>
      </c>
      <c r="AH41" s="220">
        <v>653.23432356070282</v>
      </c>
      <c r="AI41" s="220">
        <v>0</v>
      </c>
      <c r="AJ41" s="221">
        <v>0</v>
      </c>
      <c r="AK41" s="194">
        <v>0</v>
      </c>
      <c r="AL41" s="194">
        <v>0</v>
      </c>
      <c r="AM41" s="194">
        <v>0</v>
      </c>
      <c r="AN41" s="194">
        <v>0</v>
      </c>
      <c r="AO41" s="194">
        <v>0</v>
      </c>
      <c r="AP41" s="194">
        <v>2764.6014608736136</v>
      </c>
      <c r="AQ41" s="220">
        <v>0</v>
      </c>
      <c r="AR41" s="220">
        <v>0</v>
      </c>
      <c r="AS41" s="220">
        <v>0</v>
      </c>
      <c r="AT41" s="347">
        <f>SUM(E41:AS41)</f>
        <v>26975.977656649622</v>
      </c>
      <c r="AU41" s="79"/>
      <c r="AV41" s="284">
        <f t="shared" si="46"/>
        <v>6743.9944141624055</v>
      </c>
      <c r="AW41" s="284">
        <f t="shared" si="46"/>
        <v>6743.9944141624055</v>
      </c>
      <c r="AX41" s="284">
        <f t="shared" si="46"/>
        <v>6743.9944141624055</v>
      </c>
      <c r="AY41" s="284">
        <f t="shared" si="46"/>
        <v>6743.9944141624055</v>
      </c>
      <c r="AZ41" s="285">
        <f t="shared" si="47"/>
        <v>26975.977656649622</v>
      </c>
      <c r="BA41" s="38"/>
      <c r="BB41" s="108">
        <f>SUM(E41:N41)</f>
        <v>4340.5718427985885</v>
      </c>
      <c r="BC41" s="101">
        <f>SUM(O41:Y41)</f>
        <v>12894.261777349111</v>
      </c>
      <c r="BD41" s="101">
        <f>SUM(Z41:AJ41)</f>
        <v>6976.5425756283066</v>
      </c>
      <c r="BE41" s="101">
        <f>SUM(AK41:AQ41)</f>
        <v>2764.6014608736136</v>
      </c>
      <c r="BF41" s="316">
        <f t="shared" si="21"/>
        <v>0</v>
      </c>
      <c r="BG41" s="306">
        <f t="shared" si="40"/>
        <v>0</v>
      </c>
      <c r="BH41" s="115">
        <f>SUM(BB41:BG41)</f>
        <v>26975.977656649622</v>
      </c>
      <c r="BI41" s="29"/>
    </row>
    <row r="42" spans="1:61" x14ac:dyDescent="0.25">
      <c r="A42" s="28"/>
      <c r="B42" s="30"/>
      <c r="C42" s="30"/>
      <c r="D42" s="52"/>
      <c r="E42" s="251"/>
      <c r="F42" s="194"/>
      <c r="G42" s="194"/>
      <c r="H42" s="194"/>
      <c r="I42" s="220"/>
      <c r="J42" s="220"/>
      <c r="K42" s="220"/>
      <c r="L42" s="254"/>
      <c r="M42" s="254"/>
      <c r="N42" s="221"/>
      <c r="O42" s="251"/>
      <c r="P42" s="194"/>
      <c r="Q42" s="194"/>
      <c r="R42" s="194"/>
      <c r="S42" s="194"/>
      <c r="T42" s="220"/>
      <c r="U42" s="220"/>
      <c r="V42" s="220"/>
      <c r="W42" s="220"/>
      <c r="X42" s="220"/>
      <c r="Y42" s="220"/>
      <c r="Z42" s="194"/>
      <c r="AA42" s="220"/>
      <c r="AB42" s="220"/>
      <c r="AC42" s="220"/>
      <c r="AD42" s="220"/>
      <c r="AE42" s="220"/>
      <c r="AF42" s="220"/>
      <c r="AG42" s="220"/>
      <c r="AH42" s="220"/>
      <c r="AI42" s="220"/>
      <c r="AJ42" s="221"/>
      <c r="AK42" s="194"/>
      <c r="AL42" s="194"/>
      <c r="AM42" s="194"/>
      <c r="AN42" s="194"/>
      <c r="AO42" s="194"/>
      <c r="AP42" s="194"/>
      <c r="AQ42" s="220"/>
      <c r="AR42" s="220"/>
      <c r="AS42" s="220"/>
      <c r="AT42" s="221"/>
      <c r="AU42" s="78"/>
      <c r="AV42" s="281"/>
      <c r="AW42" s="282"/>
      <c r="AX42" s="282"/>
      <c r="AY42" s="282"/>
      <c r="AZ42" s="283"/>
      <c r="BA42" s="38"/>
      <c r="BB42" s="108"/>
      <c r="BC42" s="101"/>
      <c r="BD42" s="101"/>
      <c r="BE42" s="101"/>
      <c r="BF42" s="316" t="s">
        <v>6</v>
      </c>
      <c r="BG42" s="306" t="s">
        <v>6</v>
      </c>
      <c r="BH42" s="114"/>
      <c r="BI42" s="29"/>
    </row>
    <row r="43" spans="1:61" x14ac:dyDescent="0.25">
      <c r="A43" s="56"/>
      <c r="B43" s="59"/>
      <c r="C43" s="59">
        <v>1699</v>
      </c>
      <c r="D43" s="61" t="s">
        <v>18</v>
      </c>
      <c r="E43" s="286">
        <f t="shared" ref="E43:AT43" si="48">SUM(E40:E41)</f>
        <v>0</v>
      </c>
      <c r="F43" s="286">
        <f t="shared" si="48"/>
        <v>2005.0357243384342</v>
      </c>
      <c r="G43" s="286">
        <f t="shared" si="48"/>
        <v>1762.6687686491732</v>
      </c>
      <c r="H43" s="286">
        <f t="shared" si="48"/>
        <v>1542.3351725680266</v>
      </c>
      <c r="I43" s="222">
        <f t="shared" si="48"/>
        <v>0</v>
      </c>
      <c r="J43" s="222">
        <f t="shared" si="48"/>
        <v>220.33359608114662</v>
      </c>
      <c r="K43" s="222">
        <f t="shared" si="48"/>
        <v>2203.3359608114665</v>
      </c>
      <c r="L43" s="222">
        <f t="shared" si="48"/>
        <v>1101.6679804057333</v>
      </c>
      <c r="M43" s="222">
        <f t="shared" si="48"/>
        <v>1652.5019706085998</v>
      </c>
      <c r="N43" s="223">
        <f t="shared" si="48"/>
        <v>21416.425539087453</v>
      </c>
      <c r="O43" s="286">
        <f t="shared" si="48"/>
        <v>279.39895508882154</v>
      </c>
      <c r="P43" s="286">
        <f t="shared" si="48"/>
        <v>13047.931202647967</v>
      </c>
      <c r="Q43" s="286">
        <f t="shared" si="48"/>
        <v>9723.0836370909892</v>
      </c>
      <c r="R43" s="286">
        <f t="shared" si="48"/>
        <v>10533.340606848571</v>
      </c>
      <c r="S43" s="286">
        <f t="shared" si="48"/>
        <v>28275.174254988735</v>
      </c>
      <c r="T43" s="222">
        <f t="shared" si="48"/>
        <v>1536.6942529885182</v>
      </c>
      <c r="U43" s="222">
        <f t="shared" si="48"/>
        <v>11916.365434538238</v>
      </c>
      <c r="V43" s="222">
        <f t="shared" si="48"/>
        <v>5727.678579320841</v>
      </c>
      <c r="W43" s="222">
        <f t="shared" si="48"/>
        <v>17071.276155926993</v>
      </c>
      <c r="X43" s="222">
        <f t="shared" ref="X43:Y43" si="49">SUM(X40:X41)</f>
        <v>773.00377574573952</v>
      </c>
      <c r="Y43" s="222">
        <f t="shared" si="49"/>
        <v>29886.374896000943</v>
      </c>
      <c r="Z43" s="224">
        <f t="shared" ref="Z43:AP43" si="50">SUM(Z40:Z41)</f>
        <v>2682.6156220892863</v>
      </c>
      <c r="AA43" s="222">
        <f t="shared" si="50"/>
        <v>12463.710893538211</v>
      </c>
      <c r="AB43" s="222">
        <f t="shared" si="50"/>
        <v>15965.046867823577</v>
      </c>
      <c r="AC43" s="222">
        <f t="shared" si="50"/>
        <v>783.88118827284347</v>
      </c>
      <c r="AD43" s="222">
        <f t="shared" si="50"/>
        <v>2560.6785483579552</v>
      </c>
      <c r="AE43" s="222">
        <f t="shared" si="50"/>
        <v>4624.899010809776</v>
      </c>
      <c r="AF43" s="222">
        <f t="shared" si="50"/>
        <v>24875.163041191565</v>
      </c>
      <c r="AG43" s="222">
        <f t="shared" si="50"/>
        <v>2168.7379542215335</v>
      </c>
      <c r="AH43" s="222">
        <f t="shared" si="50"/>
        <v>2351.6435648185302</v>
      </c>
      <c r="AI43" s="222">
        <f t="shared" si="50"/>
        <v>783.88118827284347</v>
      </c>
      <c r="AJ43" s="223">
        <f t="shared" si="50"/>
        <v>1175.8217824092651</v>
      </c>
      <c r="AK43" s="224">
        <f t="shared" si="50"/>
        <v>0</v>
      </c>
      <c r="AL43" s="224">
        <f t="shared" si="50"/>
        <v>0</v>
      </c>
      <c r="AM43" s="224">
        <f t="shared" si="50"/>
        <v>465.61708814713495</v>
      </c>
      <c r="AN43" s="224">
        <f t="shared" si="50"/>
        <v>4830.7772895265252</v>
      </c>
      <c r="AO43" s="224">
        <f t="shared" si="50"/>
        <v>0</v>
      </c>
      <c r="AP43" s="224">
        <f t="shared" si="50"/>
        <v>19643.220906207258</v>
      </c>
      <c r="AQ43" s="222">
        <f t="shared" si="48"/>
        <v>0</v>
      </c>
      <c r="AR43" s="222">
        <f t="shared" ref="AR43" si="51">SUM(AR40:AR41)</f>
        <v>0</v>
      </c>
      <c r="AS43" s="222">
        <f t="shared" ref="AS43" si="52">SUM(AS40:AS41)</f>
        <v>0</v>
      </c>
      <c r="AT43" s="223">
        <f t="shared" si="48"/>
        <v>256050.32140942273</v>
      </c>
      <c r="AU43" s="64"/>
      <c r="AV43" s="286">
        <f>SUM(AV40:AV41)</f>
        <v>64012.580352355682</v>
      </c>
      <c r="AW43" s="222">
        <f t="shared" ref="AW43:AZ43" si="53">SUM(AW40:AW41)</f>
        <v>64012.580352355682</v>
      </c>
      <c r="AX43" s="222">
        <f t="shared" si="53"/>
        <v>64012.580352355682</v>
      </c>
      <c r="AY43" s="222">
        <f t="shared" si="53"/>
        <v>64012.580352355682</v>
      </c>
      <c r="AZ43" s="287">
        <f t="shared" si="53"/>
        <v>256050.32140942273</v>
      </c>
      <c r="BA43" s="38"/>
      <c r="BB43" s="116">
        <f>SUM(E43:N43)</f>
        <v>31904.304712550034</v>
      </c>
      <c r="BC43" s="117">
        <f>SUM(O43:Y43)</f>
        <v>128770.32175118635</v>
      </c>
      <c r="BD43" s="117">
        <f>SUM(Z43:AJ43)</f>
        <v>70436.079661805401</v>
      </c>
      <c r="BE43" s="117">
        <f>SUM(AK43:AQ43)</f>
        <v>24939.615283880918</v>
      </c>
      <c r="BF43" s="317">
        <f t="shared" si="21"/>
        <v>0</v>
      </c>
      <c r="BG43" s="308">
        <f t="shared" si="40"/>
        <v>0</v>
      </c>
      <c r="BH43" s="115">
        <f>SUM(BB43:BG43)</f>
        <v>256050.32140942267</v>
      </c>
      <c r="BI43" s="29"/>
    </row>
    <row r="44" spans="1:61" x14ac:dyDescent="0.25">
      <c r="A44" s="28"/>
      <c r="B44" s="30"/>
      <c r="C44" s="30"/>
      <c r="D44" s="37"/>
      <c r="E44" s="336"/>
      <c r="F44" s="218"/>
      <c r="G44" s="218"/>
      <c r="H44" s="218"/>
      <c r="I44" s="216"/>
      <c r="J44" s="216"/>
      <c r="K44" s="216"/>
      <c r="L44" s="219"/>
      <c r="M44" s="219"/>
      <c r="N44" s="217"/>
      <c r="O44" s="336"/>
      <c r="P44" s="218"/>
      <c r="Q44" s="218"/>
      <c r="R44" s="218"/>
      <c r="S44" s="218"/>
      <c r="T44" s="216"/>
      <c r="U44" s="216"/>
      <c r="V44" s="216"/>
      <c r="W44" s="216"/>
      <c r="X44" s="216"/>
      <c r="Y44" s="216"/>
      <c r="Z44" s="218"/>
      <c r="AA44" s="216"/>
      <c r="AB44" s="216"/>
      <c r="AC44" s="216"/>
      <c r="AD44" s="216"/>
      <c r="AE44" s="216"/>
      <c r="AF44" s="216"/>
      <c r="AG44" s="216"/>
      <c r="AH44" s="216"/>
      <c r="AI44" s="216"/>
      <c r="AJ44" s="217"/>
      <c r="AK44" s="218"/>
      <c r="AL44" s="218"/>
      <c r="AM44" s="218"/>
      <c r="AN44" s="218"/>
      <c r="AO44" s="218"/>
      <c r="AP44" s="218"/>
      <c r="AQ44" s="216"/>
      <c r="AR44" s="216"/>
      <c r="AS44" s="216"/>
      <c r="AT44" s="217"/>
      <c r="AU44" s="36"/>
      <c r="AV44" s="281"/>
      <c r="AW44" s="282"/>
      <c r="AX44" s="282"/>
      <c r="AY44" s="282"/>
      <c r="AZ44" s="283"/>
      <c r="BA44" s="38"/>
      <c r="BB44" s="108"/>
      <c r="BC44" s="101"/>
      <c r="BD44" s="101"/>
      <c r="BE44" s="101"/>
      <c r="BF44" s="316" t="s">
        <v>6</v>
      </c>
      <c r="BG44" s="306" t="s">
        <v>6</v>
      </c>
      <c r="BH44" s="114"/>
      <c r="BI44" s="29"/>
    </row>
    <row r="45" spans="1:61" x14ac:dyDescent="0.25">
      <c r="A45" s="119"/>
      <c r="B45" s="120">
        <v>1999</v>
      </c>
      <c r="C45" s="120" t="s">
        <v>33</v>
      </c>
      <c r="D45" s="121"/>
      <c r="E45" s="290">
        <f t="shared" ref="E45:AQ45" si="54">E19+E32+E37+E43</f>
        <v>2373.2131633900308</v>
      </c>
      <c r="F45" s="290">
        <f t="shared" si="54"/>
        <v>17392.032406665312</v>
      </c>
      <c r="G45" s="290">
        <f t="shared" si="54"/>
        <v>9884.7159541904421</v>
      </c>
      <c r="H45" s="290">
        <f t="shared" si="54"/>
        <v>6942.7116125169323</v>
      </c>
      <c r="I45" s="225">
        <f t="shared" si="54"/>
        <v>4427.0527792604398</v>
      </c>
      <c r="J45" s="225">
        <f t="shared" si="54"/>
        <v>9822.4717132975184</v>
      </c>
      <c r="K45" s="225">
        <f t="shared" si="54"/>
        <v>6135.1889828795283</v>
      </c>
      <c r="L45" s="225">
        <f t="shared" si="54"/>
        <v>7484.7322588765501</v>
      </c>
      <c r="M45" s="225">
        <f t="shared" si="54"/>
        <v>5908.7962129061498</v>
      </c>
      <c r="N45" s="226">
        <f t="shared" si="54"/>
        <v>59823.794733439681</v>
      </c>
      <c r="O45" s="290">
        <f t="shared" si="54"/>
        <v>12881.688824370114</v>
      </c>
      <c r="P45" s="290">
        <f t="shared" si="54"/>
        <v>67352.307928897702</v>
      </c>
      <c r="Q45" s="290">
        <f t="shared" si="54"/>
        <v>21125.023032415214</v>
      </c>
      <c r="R45" s="290">
        <f t="shared" si="54"/>
        <v>36760.630940864554</v>
      </c>
      <c r="S45" s="290">
        <f t="shared" si="54"/>
        <v>78910.640889332892</v>
      </c>
      <c r="T45" s="225">
        <f t="shared" si="54"/>
        <v>16057.290781417145</v>
      </c>
      <c r="U45" s="225">
        <f t="shared" si="54"/>
        <v>60598.280571304327</v>
      </c>
      <c r="V45" s="225">
        <f t="shared" si="54"/>
        <v>37306.885177712436</v>
      </c>
      <c r="W45" s="225">
        <f t="shared" si="54"/>
        <v>39191.71052874162</v>
      </c>
      <c r="X45" s="225">
        <f t="shared" si="54"/>
        <v>8475.7070020969441</v>
      </c>
      <c r="Y45" s="225">
        <f t="shared" si="54"/>
        <v>94907.354660391255</v>
      </c>
      <c r="Z45" s="227">
        <f t="shared" ref="Z45:AP45" si="55">Z19+Z32+Z37+Z43</f>
        <v>26904.239497035822</v>
      </c>
      <c r="AA45" s="225">
        <f t="shared" si="55"/>
        <v>78858.316893383337</v>
      </c>
      <c r="AB45" s="225">
        <f t="shared" si="55"/>
        <v>36638.998680466844</v>
      </c>
      <c r="AC45" s="225">
        <f t="shared" si="55"/>
        <v>6149.5479220004563</v>
      </c>
      <c r="AD45" s="225">
        <f t="shared" si="55"/>
        <v>25132.929305268615</v>
      </c>
      <c r="AE45" s="225">
        <f t="shared" si="55"/>
        <v>27760.237754629761</v>
      </c>
      <c r="AF45" s="225">
        <f t="shared" si="55"/>
        <v>56953.149027692867</v>
      </c>
      <c r="AG45" s="225">
        <f t="shared" si="55"/>
        <v>23779.427786850843</v>
      </c>
      <c r="AH45" s="225">
        <f t="shared" si="55"/>
        <v>23877.674229114371</v>
      </c>
      <c r="AI45" s="225">
        <f t="shared" si="55"/>
        <v>6149.5479220004563</v>
      </c>
      <c r="AJ45" s="226">
        <f t="shared" si="55"/>
        <v>16374.624788696139</v>
      </c>
      <c r="AK45" s="227">
        <f t="shared" si="55"/>
        <v>0</v>
      </c>
      <c r="AL45" s="227">
        <f t="shared" si="55"/>
        <v>0</v>
      </c>
      <c r="AM45" s="227">
        <f t="shared" si="55"/>
        <v>2796.0306143235453</v>
      </c>
      <c r="AN45" s="227">
        <f t="shared" si="55"/>
        <v>52967.726915577798</v>
      </c>
      <c r="AO45" s="227">
        <f t="shared" si="55"/>
        <v>0</v>
      </c>
      <c r="AP45" s="227">
        <f t="shared" si="55"/>
        <v>121135.81468439891</v>
      </c>
      <c r="AQ45" s="225">
        <f t="shared" si="54"/>
        <v>0</v>
      </c>
      <c r="AR45" s="225">
        <f t="shared" ref="AR45" si="56">AR19+AR32+AR37+AR43</f>
        <v>10229</v>
      </c>
      <c r="AS45" s="225">
        <f t="shared" ref="AS45" si="57">AS19+AS32+AS37+AS43</f>
        <v>0</v>
      </c>
      <c r="AT45" s="226">
        <f>AT19+AT32+AT37+AT43</f>
        <v>1119469.4961764067</v>
      </c>
      <c r="AU45" s="122"/>
      <c r="AV45" s="290">
        <f>AV19+AV32+AV37+AV43</f>
        <v>279867.37404410169</v>
      </c>
      <c r="AW45" s="225">
        <f t="shared" ref="AW45:AZ45" si="58">AW19+AW32+AW37+AW43</f>
        <v>279867.37404410169</v>
      </c>
      <c r="AX45" s="225">
        <f t="shared" si="58"/>
        <v>279867.37404410169</v>
      </c>
      <c r="AY45" s="225">
        <f t="shared" si="58"/>
        <v>279867.37404410169</v>
      </c>
      <c r="AZ45" s="291">
        <f t="shared" si="58"/>
        <v>1119469.4961764067</v>
      </c>
      <c r="BA45" s="137"/>
      <c r="BB45" s="123">
        <f>SUM(E45:N45)</f>
        <v>130194.70981742258</v>
      </c>
      <c r="BC45" s="124">
        <f>SUM(O45:Y45)</f>
        <v>473567.52033754415</v>
      </c>
      <c r="BD45" s="124">
        <f>SUM(Z45:AJ45)</f>
        <v>328578.69380713953</v>
      </c>
      <c r="BE45" s="124">
        <f>SUM(AK45:AQ45)</f>
        <v>176899.57221430025</v>
      </c>
      <c r="BF45" s="316">
        <f t="shared" si="21"/>
        <v>10229</v>
      </c>
      <c r="BG45" s="307">
        <f t="shared" si="40"/>
        <v>0</v>
      </c>
      <c r="BH45" s="118">
        <f>SUM(BH19+BH32+BH43)</f>
        <v>1119469.4961764065</v>
      </c>
      <c r="BI45" s="29"/>
    </row>
    <row r="46" spans="1:61" x14ac:dyDescent="0.25">
      <c r="A46" s="33"/>
      <c r="B46" s="34"/>
      <c r="C46" s="34"/>
      <c r="D46" s="34"/>
      <c r="E46" s="337"/>
      <c r="F46" s="228"/>
      <c r="G46" s="228"/>
      <c r="H46" s="228"/>
      <c r="I46" s="228"/>
      <c r="J46" s="228"/>
      <c r="K46" s="228"/>
      <c r="L46" s="228"/>
      <c r="M46" s="228"/>
      <c r="N46" s="229"/>
      <c r="O46" s="337"/>
      <c r="P46" s="228"/>
      <c r="Q46" s="228"/>
      <c r="R46" s="228"/>
      <c r="S46" s="228"/>
      <c r="T46" s="228"/>
      <c r="U46" s="228"/>
      <c r="V46" s="228"/>
      <c r="W46" s="228"/>
      <c r="X46" s="257"/>
      <c r="Y46" s="228"/>
      <c r="Z46" s="228"/>
      <c r="AA46" s="228"/>
      <c r="AB46" s="228"/>
      <c r="AC46" s="228"/>
      <c r="AD46" s="228"/>
      <c r="AE46" s="228"/>
      <c r="AF46" s="228"/>
      <c r="AG46" s="228"/>
      <c r="AH46" s="228"/>
      <c r="AI46" s="228"/>
      <c r="AJ46" s="229"/>
      <c r="AK46" s="228"/>
      <c r="AL46" s="228"/>
      <c r="AM46" s="228"/>
      <c r="AN46" s="228"/>
      <c r="AO46" s="228"/>
      <c r="AP46" s="228"/>
      <c r="AQ46" s="228"/>
      <c r="AR46" s="228"/>
      <c r="AS46" s="228"/>
      <c r="AT46" s="229"/>
      <c r="AU46" s="38"/>
      <c r="AV46" s="281"/>
      <c r="AW46" s="282"/>
      <c r="AX46" s="282"/>
      <c r="AY46" s="282"/>
      <c r="AZ46" s="283"/>
      <c r="BA46" s="38"/>
      <c r="BB46" s="108"/>
      <c r="BC46" s="101"/>
      <c r="BD46" s="101"/>
      <c r="BE46" s="101"/>
      <c r="BF46" s="316" t="s">
        <v>6</v>
      </c>
      <c r="BG46" s="306"/>
      <c r="BH46" s="114"/>
      <c r="BI46" s="29"/>
    </row>
    <row r="47" spans="1:61" x14ac:dyDescent="0.25">
      <c r="A47" s="56">
        <v>20</v>
      </c>
      <c r="B47" s="59" t="s">
        <v>34</v>
      </c>
      <c r="C47" s="59"/>
      <c r="D47" s="61"/>
      <c r="E47" s="295"/>
      <c r="F47" s="215"/>
      <c r="G47" s="215"/>
      <c r="H47" s="215"/>
      <c r="I47" s="213"/>
      <c r="J47" s="213"/>
      <c r="K47" s="213"/>
      <c r="L47" s="230"/>
      <c r="M47" s="230"/>
      <c r="N47" s="214"/>
      <c r="O47" s="295"/>
      <c r="P47" s="215"/>
      <c r="Q47" s="215"/>
      <c r="R47" s="215"/>
      <c r="S47" s="215"/>
      <c r="T47" s="213"/>
      <c r="U47" s="213"/>
      <c r="V47" s="213"/>
      <c r="W47" s="213"/>
      <c r="X47" s="213"/>
      <c r="Y47" s="213"/>
      <c r="Z47" s="215"/>
      <c r="AA47" s="213"/>
      <c r="AB47" s="213"/>
      <c r="AC47" s="213"/>
      <c r="AD47" s="213"/>
      <c r="AE47" s="213"/>
      <c r="AF47" s="213"/>
      <c r="AG47" s="213"/>
      <c r="AH47" s="213"/>
      <c r="AI47" s="213"/>
      <c r="AJ47" s="214"/>
      <c r="AK47" s="215"/>
      <c r="AL47" s="215"/>
      <c r="AM47" s="215"/>
      <c r="AN47" s="215"/>
      <c r="AO47" s="215"/>
      <c r="AP47" s="215"/>
      <c r="AQ47" s="213"/>
      <c r="AR47" s="230"/>
      <c r="AS47" s="230"/>
      <c r="AT47" s="214"/>
      <c r="AU47" s="64"/>
      <c r="AV47" s="286"/>
      <c r="AW47" s="222"/>
      <c r="AX47" s="222"/>
      <c r="AY47" s="222"/>
      <c r="AZ47" s="287"/>
      <c r="BA47" s="38"/>
      <c r="BB47" s="108"/>
      <c r="BC47" s="101"/>
      <c r="BD47" s="101"/>
      <c r="BE47" s="101"/>
      <c r="BF47" s="316" t="s">
        <v>6</v>
      </c>
      <c r="BG47" s="306"/>
      <c r="BH47" s="114"/>
      <c r="BI47" s="29"/>
    </row>
    <row r="48" spans="1:61" x14ac:dyDescent="0.25">
      <c r="A48" s="28"/>
      <c r="B48" s="59">
        <v>2100</v>
      </c>
      <c r="C48" s="59" t="s">
        <v>35</v>
      </c>
      <c r="D48" s="61"/>
      <c r="E48" s="295"/>
      <c r="F48" s="215"/>
      <c r="G48" s="215"/>
      <c r="H48" s="215"/>
      <c r="I48" s="213"/>
      <c r="J48" s="213"/>
      <c r="K48" s="213"/>
      <c r="L48" s="230"/>
      <c r="M48" s="230"/>
      <c r="N48" s="214"/>
      <c r="O48" s="295"/>
      <c r="P48" s="215"/>
      <c r="Q48" s="215"/>
      <c r="R48" s="215"/>
      <c r="S48" s="215"/>
      <c r="T48" s="213"/>
      <c r="U48" s="213"/>
      <c r="V48" s="213"/>
      <c r="W48" s="213"/>
      <c r="X48" s="213"/>
      <c r="Y48" s="213"/>
      <c r="Z48" s="215"/>
      <c r="AA48" s="213"/>
      <c r="AB48" s="213"/>
      <c r="AC48" s="213"/>
      <c r="AD48" s="213"/>
      <c r="AE48" s="213"/>
      <c r="AF48" s="213"/>
      <c r="AG48" s="213"/>
      <c r="AH48" s="213"/>
      <c r="AI48" s="213"/>
      <c r="AJ48" s="214"/>
      <c r="AK48" s="215"/>
      <c r="AL48" s="215"/>
      <c r="AM48" s="215"/>
      <c r="AN48" s="215"/>
      <c r="AO48" s="215"/>
      <c r="AP48" s="215"/>
      <c r="AQ48" s="213"/>
      <c r="AR48" s="230"/>
      <c r="AS48" s="230"/>
      <c r="AT48" s="214"/>
      <c r="AU48" s="64"/>
      <c r="AV48" s="281"/>
      <c r="AW48" s="282"/>
      <c r="AX48" s="282"/>
      <c r="AY48" s="282"/>
      <c r="AZ48" s="283"/>
      <c r="BA48" s="38"/>
      <c r="BB48" s="108"/>
      <c r="BC48" s="101"/>
      <c r="BD48" s="101"/>
      <c r="BE48" s="101"/>
      <c r="BF48" s="316" t="s">
        <v>6</v>
      </c>
      <c r="BG48" s="306"/>
      <c r="BH48" s="114"/>
      <c r="BI48" s="29"/>
    </row>
    <row r="49" spans="1:61" x14ac:dyDescent="0.25">
      <c r="A49" s="28"/>
      <c r="B49" s="59"/>
      <c r="C49" s="47">
        <v>2101</v>
      </c>
      <c r="D49" s="53"/>
      <c r="E49" s="338"/>
      <c r="F49" s="232"/>
      <c r="G49" s="232"/>
      <c r="H49" s="232"/>
      <c r="I49" s="231"/>
      <c r="J49" s="231"/>
      <c r="K49" s="231"/>
      <c r="L49" s="233"/>
      <c r="M49" s="233"/>
      <c r="N49" s="196"/>
      <c r="O49" s="338"/>
      <c r="P49" s="232"/>
      <c r="Q49" s="232"/>
      <c r="R49" s="232"/>
      <c r="S49" s="232"/>
      <c r="T49" s="231"/>
      <c r="U49" s="231"/>
      <c r="V49" s="231"/>
      <c r="W49" s="231"/>
      <c r="X49" s="231"/>
      <c r="Y49" s="231"/>
      <c r="Z49" s="232"/>
      <c r="AA49" s="231"/>
      <c r="AB49" s="231"/>
      <c r="AC49" s="231"/>
      <c r="AD49" s="231"/>
      <c r="AE49" s="231"/>
      <c r="AF49" s="231"/>
      <c r="AG49" s="231"/>
      <c r="AH49" s="231"/>
      <c r="AI49" s="231"/>
      <c r="AJ49" s="196"/>
      <c r="AK49" s="232"/>
      <c r="AL49" s="232"/>
      <c r="AM49" s="232"/>
      <c r="AN49" s="232"/>
      <c r="AO49" s="232"/>
      <c r="AP49" s="232"/>
      <c r="AQ49" s="231"/>
      <c r="AR49" s="233"/>
      <c r="AS49" s="233"/>
      <c r="AT49" s="196">
        <f>SUM(E49:AQ49)</f>
        <v>0</v>
      </c>
      <c r="AU49" s="79"/>
      <c r="AV49" s="284">
        <f t="shared" ref="AV49:AY50" si="59">$AT49/4</f>
        <v>0</v>
      </c>
      <c r="AW49" s="284">
        <f t="shared" si="59"/>
        <v>0</v>
      </c>
      <c r="AX49" s="284">
        <f t="shared" si="59"/>
        <v>0</v>
      </c>
      <c r="AY49" s="284">
        <f t="shared" si="59"/>
        <v>0</v>
      </c>
      <c r="AZ49" s="285">
        <f t="shared" ref="AZ49:AZ50" si="60">SUM(AV49:AY49)</f>
        <v>0</v>
      </c>
      <c r="BA49" s="38"/>
      <c r="BB49" s="108">
        <f>SUM(E49:N49)</f>
        <v>0</v>
      </c>
      <c r="BC49" s="101">
        <f>SUM(O49:Y49)</f>
        <v>0</v>
      </c>
      <c r="BD49" s="101">
        <f>SUM(Z49:AJ49)</f>
        <v>0</v>
      </c>
      <c r="BE49" s="101">
        <f>SUM(AK49:AQ49)</f>
        <v>0</v>
      </c>
      <c r="BF49" s="316">
        <f t="shared" si="21"/>
        <v>0</v>
      </c>
      <c r="BG49" s="306">
        <f t="shared" ref="BG49:BG58" si="61">AS49</f>
        <v>0</v>
      </c>
      <c r="BH49" s="115">
        <f t="shared" ref="BH49:BH50" si="62">SUM(BB49:BG49)</f>
        <v>0</v>
      </c>
      <c r="BI49" s="29"/>
    </row>
    <row r="50" spans="1:61" x14ac:dyDescent="0.25">
      <c r="A50" s="28"/>
      <c r="B50" s="59"/>
      <c r="C50" s="47">
        <v>2102</v>
      </c>
      <c r="D50" s="53"/>
      <c r="E50" s="338"/>
      <c r="F50" s="232"/>
      <c r="G50" s="232"/>
      <c r="H50" s="232"/>
      <c r="I50" s="231"/>
      <c r="J50" s="231"/>
      <c r="K50" s="231"/>
      <c r="L50" s="233"/>
      <c r="M50" s="233"/>
      <c r="N50" s="196"/>
      <c r="O50" s="338"/>
      <c r="P50" s="232"/>
      <c r="Q50" s="232"/>
      <c r="R50" s="232"/>
      <c r="S50" s="232"/>
      <c r="T50" s="231"/>
      <c r="U50" s="231"/>
      <c r="V50" s="231"/>
      <c r="W50" s="231"/>
      <c r="X50" s="231"/>
      <c r="Y50" s="231"/>
      <c r="Z50" s="232"/>
      <c r="AA50" s="231"/>
      <c r="AB50" s="231"/>
      <c r="AC50" s="231"/>
      <c r="AD50" s="231"/>
      <c r="AE50" s="231"/>
      <c r="AF50" s="231"/>
      <c r="AG50" s="231"/>
      <c r="AH50" s="231"/>
      <c r="AI50" s="231"/>
      <c r="AJ50" s="196"/>
      <c r="AK50" s="232"/>
      <c r="AL50" s="232"/>
      <c r="AM50" s="232"/>
      <c r="AN50" s="232"/>
      <c r="AO50" s="232"/>
      <c r="AP50" s="232"/>
      <c r="AQ50" s="231"/>
      <c r="AR50" s="233"/>
      <c r="AS50" s="233"/>
      <c r="AT50" s="196">
        <f>SUM(E50:AQ50)</f>
        <v>0</v>
      </c>
      <c r="AU50" s="79"/>
      <c r="AV50" s="284">
        <f t="shared" si="59"/>
        <v>0</v>
      </c>
      <c r="AW50" s="284">
        <f t="shared" si="59"/>
        <v>0</v>
      </c>
      <c r="AX50" s="284">
        <f t="shared" si="59"/>
        <v>0</v>
      </c>
      <c r="AY50" s="284">
        <f t="shared" si="59"/>
        <v>0</v>
      </c>
      <c r="AZ50" s="285">
        <f t="shared" si="60"/>
        <v>0</v>
      </c>
      <c r="BA50" s="38"/>
      <c r="BB50" s="108">
        <f>SUM(E50:N50)</f>
        <v>0</v>
      </c>
      <c r="BC50" s="101">
        <f>SUM(O50:Y50)</f>
        <v>0</v>
      </c>
      <c r="BD50" s="101">
        <f>SUM(Z50:AJ50)</f>
        <v>0</v>
      </c>
      <c r="BE50" s="101">
        <f>SUM(AK50:AQ50)</f>
        <v>0</v>
      </c>
      <c r="BF50" s="316">
        <f t="shared" si="21"/>
        <v>0</v>
      </c>
      <c r="BG50" s="306">
        <f t="shared" si="61"/>
        <v>0</v>
      </c>
      <c r="BH50" s="115">
        <f t="shared" si="62"/>
        <v>0</v>
      </c>
      <c r="BI50" s="29"/>
    </row>
    <row r="51" spans="1:61" x14ac:dyDescent="0.25">
      <c r="A51" s="28"/>
      <c r="B51" s="59"/>
      <c r="C51" s="59"/>
      <c r="D51" s="61"/>
      <c r="E51" s="295"/>
      <c r="F51" s="215"/>
      <c r="G51" s="215"/>
      <c r="H51" s="215"/>
      <c r="I51" s="213"/>
      <c r="J51" s="213"/>
      <c r="K51" s="213"/>
      <c r="L51" s="230"/>
      <c r="M51" s="230"/>
      <c r="N51" s="214"/>
      <c r="O51" s="295"/>
      <c r="P51" s="215"/>
      <c r="Q51" s="215"/>
      <c r="R51" s="215"/>
      <c r="S51" s="215"/>
      <c r="T51" s="213"/>
      <c r="U51" s="213"/>
      <c r="V51" s="213"/>
      <c r="W51" s="213"/>
      <c r="X51" s="213"/>
      <c r="Y51" s="213"/>
      <c r="Z51" s="215"/>
      <c r="AA51" s="213"/>
      <c r="AB51" s="213"/>
      <c r="AC51" s="213"/>
      <c r="AD51" s="213"/>
      <c r="AE51" s="213"/>
      <c r="AF51" s="213"/>
      <c r="AG51" s="213"/>
      <c r="AH51" s="213"/>
      <c r="AI51" s="213"/>
      <c r="AJ51" s="214"/>
      <c r="AK51" s="215"/>
      <c r="AL51" s="215"/>
      <c r="AM51" s="215"/>
      <c r="AN51" s="215"/>
      <c r="AO51" s="215"/>
      <c r="AP51" s="215"/>
      <c r="AQ51" s="213"/>
      <c r="AR51" s="230"/>
      <c r="AS51" s="230"/>
      <c r="AT51" s="214"/>
      <c r="AU51" s="64"/>
      <c r="AV51" s="281"/>
      <c r="AW51" s="282"/>
      <c r="AX51" s="282"/>
      <c r="AY51" s="282"/>
      <c r="AZ51" s="283"/>
      <c r="BA51" s="38"/>
      <c r="BB51" s="108"/>
      <c r="BC51" s="101"/>
      <c r="BD51" s="101"/>
      <c r="BE51" s="101"/>
      <c r="BF51" s="316">
        <f t="shared" si="21"/>
        <v>0</v>
      </c>
      <c r="BG51" s="306" t="s">
        <v>6</v>
      </c>
      <c r="BH51" s="114"/>
      <c r="BI51" s="29"/>
    </row>
    <row r="52" spans="1:61" x14ac:dyDescent="0.25">
      <c r="A52" s="56"/>
      <c r="B52" s="59"/>
      <c r="C52" s="59">
        <v>2199</v>
      </c>
      <c r="D52" s="61" t="s">
        <v>18</v>
      </c>
      <c r="E52" s="286">
        <f t="shared" ref="E52:AS52" si="63">SUM(E49:E50)</f>
        <v>0</v>
      </c>
      <c r="F52" s="286">
        <f t="shared" si="63"/>
        <v>0</v>
      </c>
      <c r="G52" s="286">
        <f t="shared" si="63"/>
        <v>0</v>
      </c>
      <c r="H52" s="286">
        <f t="shared" si="63"/>
        <v>0</v>
      </c>
      <c r="I52" s="222">
        <f t="shared" si="63"/>
        <v>0</v>
      </c>
      <c r="J52" s="222">
        <f t="shared" si="63"/>
        <v>0</v>
      </c>
      <c r="K52" s="222">
        <f t="shared" si="63"/>
        <v>0</v>
      </c>
      <c r="L52" s="222">
        <f t="shared" si="63"/>
        <v>0</v>
      </c>
      <c r="M52" s="222">
        <f t="shared" si="63"/>
        <v>0</v>
      </c>
      <c r="N52" s="223">
        <f t="shared" si="63"/>
        <v>0</v>
      </c>
      <c r="O52" s="286">
        <f t="shared" si="63"/>
        <v>0</v>
      </c>
      <c r="P52" s="286">
        <f t="shared" si="63"/>
        <v>0</v>
      </c>
      <c r="Q52" s="286">
        <f t="shared" si="63"/>
        <v>0</v>
      </c>
      <c r="R52" s="286">
        <f t="shared" si="63"/>
        <v>0</v>
      </c>
      <c r="S52" s="286">
        <f t="shared" si="63"/>
        <v>0</v>
      </c>
      <c r="T52" s="222">
        <f t="shared" si="63"/>
        <v>0</v>
      </c>
      <c r="U52" s="222">
        <f t="shared" si="63"/>
        <v>0</v>
      </c>
      <c r="V52" s="222">
        <f t="shared" si="63"/>
        <v>0</v>
      </c>
      <c r="W52" s="222">
        <f t="shared" si="63"/>
        <v>0</v>
      </c>
      <c r="X52" s="222">
        <f t="shared" si="63"/>
        <v>0</v>
      </c>
      <c r="Y52" s="222">
        <f t="shared" si="63"/>
        <v>0</v>
      </c>
      <c r="Z52" s="224">
        <f t="shared" ref="Z52:AP52" si="64">SUM(Z49:Z50)</f>
        <v>0</v>
      </c>
      <c r="AA52" s="222">
        <f t="shared" si="64"/>
        <v>0</v>
      </c>
      <c r="AB52" s="222">
        <f t="shared" si="64"/>
        <v>0</v>
      </c>
      <c r="AC52" s="222">
        <f t="shared" si="64"/>
        <v>0</v>
      </c>
      <c r="AD52" s="222">
        <f t="shared" si="64"/>
        <v>0</v>
      </c>
      <c r="AE52" s="222">
        <f t="shared" si="64"/>
        <v>0</v>
      </c>
      <c r="AF52" s="222">
        <f t="shared" si="64"/>
        <v>0</v>
      </c>
      <c r="AG52" s="222">
        <f t="shared" si="64"/>
        <v>0</v>
      </c>
      <c r="AH52" s="222">
        <f t="shared" si="64"/>
        <v>0</v>
      </c>
      <c r="AI52" s="222">
        <f t="shared" si="64"/>
        <v>0</v>
      </c>
      <c r="AJ52" s="223">
        <f t="shared" si="64"/>
        <v>0</v>
      </c>
      <c r="AK52" s="224">
        <f t="shared" si="64"/>
        <v>0</v>
      </c>
      <c r="AL52" s="224">
        <f t="shared" si="64"/>
        <v>0</v>
      </c>
      <c r="AM52" s="224">
        <f t="shared" si="64"/>
        <v>0</v>
      </c>
      <c r="AN52" s="224">
        <f t="shared" si="64"/>
        <v>0</v>
      </c>
      <c r="AO52" s="224">
        <f t="shared" si="64"/>
        <v>0</v>
      </c>
      <c r="AP52" s="224">
        <f t="shared" si="64"/>
        <v>0</v>
      </c>
      <c r="AQ52" s="222">
        <f t="shared" si="63"/>
        <v>0</v>
      </c>
      <c r="AR52" s="222">
        <f t="shared" si="63"/>
        <v>0</v>
      </c>
      <c r="AS52" s="222">
        <f t="shared" si="63"/>
        <v>0</v>
      </c>
      <c r="AT52" s="223">
        <f>SUM(AT49:AT50)</f>
        <v>0</v>
      </c>
      <c r="AU52" s="64"/>
      <c r="AV52" s="286">
        <f>SUM(AV49:AV50)</f>
        <v>0</v>
      </c>
      <c r="AW52" s="222">
        <f t="shared" ref="AW52:AZ52" si="65">SUM(AW49:AW50)</f>
        <v>0</v>
      </c>
      <c r="AX52" s="222">
        <f t="shared" si="65"/>
        <v>0</v>
      </c>
      <c r="AY52" s="222">
        <f t="shared" si="65"/>
        <v>0</v>
      </c>
      <c r="AZ52" s="287">
        <f t="shared" si="65"/>
        <v>0</v>
      </c>
      <c r="BA52" s="38"/>
      <c r="BB52" s="116">
        <f>SUM(E52:N52)</f>
        <v>0</v>
      </c>
      <c r="BC52" s="117">
        <f>SUM(O52:Y52)</f>
        <v>0</v>
      </c>
      <c r="BD52" s="117">
        <f>SUM(Z52:AJ52)</f>
        <v>0</v>
      </c>
      <c r="BE52" s="117">
        <f>SUM(AK52:AQ52)</f>
        <v>0</v>
      </c>
      <c r="BF52" s="316">
        <f t="shared" si="21"/>
        <v>0</v>
      </c>
      <c r="BG52" s="306">
        <f t="shared" si="61"/>
        <v>0</v>
      </c>
      <c r="BH52" s="118">
        <f>SUM(BB52:BE52)</f>
        <v>0</v>
      </c>
      <c r="BI52" s="29"/>
    </row>
    <row r="53" spans="1:61" x14ac:dyDescent="0.25">
      <c r="A53" s="62"/>
      <c r="B53" s="63"/>
      <c r="C53" s="63"/>
      <c r="D53" s="63"/>
      <c r="E53" s="339"/>
      <c r="F53" s="234"/>
      <c r="G53" s="234"/>
      <c r="H53" s="234"/>
      <c r="I53" s="234"/>
      <c r="J53" s="234"/>
      <c r="K53" s="234"/>
      <c r="L53" s="234"/>
      <c r="M53" s="234"/>
      <c r="N53" s="235"/>
      <c r="O53" s="339"/>
      <c r="P53" s="234"/>
      <c r="Q53" s="234"/>
      <c r="R53" s="234"/>
      <c r="S53" s="234"/>
      <c r="T53" s="234"/>
      <c r="U53" s="234"/>
      <c r="V53" s="234"/>
      <c r="W53" s="234"/>
      <c r="X53" s="215"/>
      <c r="Y53" s="234"/>
      <c r="Z53" s="234"/>
      <c r="AA53" s="234"/>
      <c r="AB53" s="234"/>
      <c r="AC53" s="234"/>
      <c r="AD53" s="234"/>
      <c r="AE53" s="234"/>
      <c r="AF53" s="234"/>
      <c r="AG53" s="234"/>
      <c r="AH53" s="234"/>
      <c r="AI53" s="234"/>
      <c r="AJ53" s="235"/>
      <c r="AK53" s="234"/>
      <c r="AL53" s="234"/>
      <c r="AM53" s="234"/>
      <c r="AN53" s="234"/>
      <c r="AO53" s="234"/>
      <c r="AP53" s="234"/>
      <c r="AQ53" s="234"/>
      <c r="AR53" s="234"/>
      <c r="AS53" s="234"/>
      <c r="AT53" s="235"/>
      <c r="AU53" s="64"/>
      <c r="AV53" s="286"/>
      <c r="AW53" s="222"/>
      <c r="AX53" s="222"/>
      <c r="AY53" s="222"/>
      <c r="AZ53" s="287"/>
      <c r="BA53" s="38"/>
      <c r="BB53" s="108"/>
      <c r="BC53" s="101"/>
      <c r="BD53" s="101"/>
      <c r="BE53" s="101"/>
      <c r="BF53" s="316" t="s">
        <v>6</v>
      </c>
      <c r="BG53" s="306" t="s">
        <v>6</v>
      </c>
      <c r="BH53" s="114"/>
      <c r="BI53" s="29"/>
    </row>
    <row r="54" spans="1:61" x14ac:dyDescent="0.25">
      <c r="A54" s="56"/>
      <c r="B54" s="59">
        <v>2200</v>
      </c>
      <c r="C54" s="59" t="s">
        <v>36</v>
      </c>
      <c r="D54" s="61"/>
      <c r="E54" s="295"/>
      <c r="F54" s="215"/>
      <c r="G54" s="215"/>
      <c r="H54" s="215"/>
      <c r="I54" s="213"/>
      <c r="J54" s="213"/>
      <c r="K54" s="213"/>
      <c r="L54" s="230"/>
      <c r="M54" s="230"/>
      <c r="N54" s="214"/>
      <c r="O54" s="295"/>
      <c r="P54" s="215"/>
      <c r="Q54" s="215"/>
      <c r="R54" s="215"/>
      <c r="S54" s="215"/>
      <c r="T54" s="213"/>
      <c r="U54" s="213"/>
      <c r="V54" s="213"/>
      <c r="W54" s="213"/>
      <c r="X54" s="213"/>
      <c r="Y54" s="213"/>
      <c r="Z54" s="215"/>
      <c r="AA54" s="213"/>
      <c r="AB54" s="213"/>
      <c r="AC54" s="213"/>
      <c r="AD54" s="213"/>
      <c r="AE54" s="213"/>
      <c r="AF54" s="213"/>
      <c r="AG54" s="213"/>
      <c r="AH54" s="213"/>
      <c r="AI54" s="213"/>
      <c r="AJ54" s="214"/>
      <c r="AK54" s="215"/>
      <c r="AL54" s="215"/>
      <c r="AM54" s="215"/>
      <c r="AN54" s="215"/>
      <c r="AO54" s="215"/>
      <c r="AP54" s="215"/>
      <c r="AQ54" s="213"/>
      <c r="AR54" s="230"/>
      <c r="AS54" s="230"/>
      <c r="AT54" s="214"/>
      <c r="AU54" s="64"/>
      <c r="AV54" s="286"/>
      <c r="AW54" s="222"/>
      <c r="AX54" s="222"/>
      <c r="AY54" s="222"/>
      <c r="AZ54" s="287"/>
      <c r="BA54" s="38"/>
      <c r="BB54" s="108"/>
      <c r="BC54" s="101"/>
      <c r="BD54" s="101"/>
      <c r="BE54" s="101"/>
      <c r="BF54" s="316">
        <f t="shared" si="21"/>
        <v>0</v>
      </c>
      <c r="BG54" s="307" t="s">
        <v>6</v>
      </c>
      <c r="BH54" s="114"/>
      <c r="BI54" s="29"/>
    </row>
    <row r="55" spans="1:61" x14ac:dyDescent="0.25">
      <c r="A55" s="56"/>
      <c r="B55" s="59"/>
      <c r="C55" s="47">
        <v>2201</v>
      </c>
      <c r="D55" s="65" t="s">
        <v>131</v>
      </c>
      <c r="E55" s="251">
        <v>0</v>
      </c>
      <c r="F55" s="194">
        <v>0</v>
      </c>
      <c r="G55" s="194">
        <v>0</v>
      </c>
      <c r="H55" s="194">
        <v>0</v>
      </c>
      <c r="I55" s="220">
        <v>0</v>
      </c>
      <c r="J55" s="220">
        <v>0</v>
      </c>
      <c r="K55" s="220">
        <v>0</v>
      </c>
      <c r="L55" s="254">
        <v>0</v>
      </c>
      <c r="M55" s="254">
        <v>0</v>
      </c>
      <c r="N55" s="221">
        <v>0</v>
      </c>
      <c r="O55" s="251">
        <v>0</v>
      </c>
      <c r="P55" s="194">
        <v>0</v>
      </c>
      <c r="Q55" s="194">
        <v>0</v>
      </c>
      <c r="R55" s="194">
        <v>0</v>
      </c>
      <c r="S55" s="194">
        <v>0</v>
      </c>
      <c r="T55" s="220">
        <v>0</v>
      </c>
      <c r="U55" s="220">
        <v>0</v>
      </c>
      <c r="V55" s="220">
        <v>0</v>
      </c>
      <c r="W55" s="220">
        <v>0</v>
      </c>
      <c r="X55" s="220">
        <v>0</v>
      </c>
      <c r="Y55" s="220">
        <v>0</v>
      </c>
      <c r="Z55" s="194">
        <v>0</v>
      </c>
      <c r="AA55" s="220">
        <v>0</v>
      </c>
      <c r="AB55" s="220">
        <v>0</v>
      </c>
      <c r="AC55" s="194">
        <v>0</v>
      </c>
      <c r="AD55" s="220">
        <v>0</v>
      </c>
      <c r="AE55" s="220">
        <v>0</v>
      </c>
      <c r="AF55" s="194">
        <v>0</v>
      </c>
      <c r="AG55" s="220">
        <v>0</v>
      </c>
      <c r="AH55" s="220">
        <v>0</v>
      </c>
      <c r="AI55" s="220">
        <v>0</v>
      </c>
      <c r="AJ55" s="221">
        <v>0</v>
      </c>
      <c r="AK55" s="194">
        <v>0</v>
      </c>
      <c r="AL55" s="194">
        <v>0</v>
      </c>
      <c r="AM55" s="194">
        <v>0</v>
      </c>
      <c r="AN55" s="194">
        <v>0</v>
      </c>
      <c r="AO55" s="194">
        <v>0</v>
      </c>
      <c r="AP55" s="194">
        <v>0</v>
      </c>
      <c r="AQ55" s="220">
        <v>0</v>
      </c>
      <c r="AR55" s="194">
        <v>0</v>
      </c>
      <c r="AS55" s="220">
        <v>0</v>
      </c>
      <c r="AT55" s="346">
        <f>SUM(E55:AQ55)</f>
        <v>0</v>
      </c>
      <c r="AU55" s="79"/>
      <c r="AV55" s="288">
        <f>$AT55/4</f>
        <v>0</v>
      </c>
      <c r="AW55" s="288">
        <f t="shared" ref="AW55:AY56" si="66">$AT55/4</f>
        <v>0</v>
      </c>
      <c r="AX55" s="288">
        <f t="shared" si="66"/>
        <v>0</v>
      </c>
      <c r="AY55" s="288">
        <f t="shared" si="66"/>
        <v>0</v>
      </c>
      <c r="AZ55" s="289">
        <f t="shared" ref="AZ55:AZ56" si="67">SUM(AV55:AY55)</f>
        <v>0</v>
      </c>
      <c r="BA55" s="38"/>
      <c r="BB55" s="109">
        <f>SUM(E55:N55)</f>
        <v>0</v>
      </c>
      <c r="BC55" s="102">
        <f>SUM(O55:Y55)</f>
        <v>0</v>
      </c>
      <c r="BD55" s="102">
        <f>SUM(Z55:AJ55)</f>
        <v>0</v>
      </c>
      <c r="BE55" s="102">
        <f>SUM(AK55:AQ55)</f>
        <v>0</v>
      </c>
      <c r="BF55" s="349">
        <f t="shared" si="21"/>
        <v>0</v>
      </c>
      <c r="BG55" s="312">
        <f t="shared" si="61"/>
        <v>0</v>
      </c>
      <c r="BH55" s="110">
        <f t="shared" ref="BH55:BH56" si="68">SUM(BB55:BE55)</f>
        <v>0</v>
      </c>
      <c r="BI55" s="29"/>
    </row>
    <row r="56" spans="1:61" x14ac:dyDescent="0.25">
      <c r="A56" s="56"/>
      <c r="B56" s="59"/>
      <c r="C56" s="47">
        <v>2202</v>
      </c>
      <c r="D56" s="65" t="s">
        <v>132</v>
      </c>
      <c r="E56" s="251">
        <v>0</v>
      </c>
      <c r="F56" s="194">
        <v>0</v>
      </c>
      <c r="G56" s="194">
        <v>0</v>
      </c>
      <c r="H56" s="194">
        <v>0</v>
      </c>
      <c r="I56" s="220">
        <v>0</v>
      </c>
      <c r="J56" s="220">
        <v>0</v>
      </c>
      <c r="K56" s="220">
        <v>0</v>
      </c>
      <c r="L56" s="254">
        <v>0</v>
      </c>
      <c r="M56" s="254">
        <v>0</v>
      </c>
      <c r="N56" s="221">
        <v>0</v>
      </c>
      <c r="O56" s="251">
        <v>0</v>
      </c>
      <c r="P56" s="194">
        <v>0</v>
      </c>
      <c r="Q56" s="341">
        <v>6793</v>
      </c>
      <c r="R56" s="341">
        <v>6793</v>
      </c>
      <c r="S56" s="341">
        <v>6793</v>
      </c>
      <c r="T56" s="220">
        <v>0</v>
      </c>
      <c r="U56" s="220">
        <v>0</v>
      </c>
      <c r="V56" s="220">
        <v>0</v>
      </c>
      <c r="W56" s="220">
        <v>0</v>
      </c>
      <c r="X56" s="220">
        <v>0</v>
      </c>
      <c r="Y56" s="220">
        <v>0</v>
      </c>
      <c r="Z56" s="194">
        <v>0</v>
      </c>
      <c r="AA56" s="220">
        <v>0</v>
      </c>
      <c r="AB56" s="220">
        <v>0</v>
      </c>
      <c r="AC56" s="194">
        <v>0</v>
      </c>
      <c r="AD56" s="220">
        <v>0</v>
      </c>
      <c r="AE56" s="220">
        <v>0</v>
      </c>
      <c r="AF56" s="194">
        <v>0</v>
      </c>
      <c r="AG56" s="220">
        <v>0</v>
      </c>
      <c r="AH56" s="220">
        <v>0</v>
      </c>
      <c r="AI56" s="220">
        <v>0</v>
      </c>
      <c r="AJ56" s="221">
        <v>0</v>
      </c>
      <c r="AK56" s="194">
        <v>0</v>
      </c>
      <c r="AL56" s="194">
        <v>0</v>
      </c>
      <c r="AM56" s="194">
        <v>0</v>
      </c>
      <c r="AN56" s="194">
        <v>0</v>
      </c>
      <c r="AO56" s="194">
        <v>0</v>
      </c>
      <c r="AP56" s="194">
        <v>0</v>
      </c>
      <c r="AQ56" s="220">
        <v>0</v>
      </c>
      <c r="AR56" s="194">
        <v>0</v>
      </c>
      <c r="AS56" s="220">
        <v>0</v>
      </c>
      <c r="AT56" s="347">
        <f>SUM(E56:AS56)</f>
        <v>20379</v>
      </c>
      <c r="AU56" s="79"/>
      <c r="AV56" s="288">
        <f>$AT56/4</f>
        <v>5094.75</v>
      </c>
      <c r="AW56" s="288">
        <f t="shared" si="66"/>
        <v>5094.75</v>
      </c>
      <c r="AX56" s="288">
        <f t="shared" si="66"/>
        <v>5094.75</v>
      </c>
      <c r="AY56" s="288">
        <f t="shared" si="66"/>
        <v>5094.75</v>
      </c>
      <c r="AZ56" s="289">
        <f t="shared" si="67"/>
        <v>20379</v>
      </c>
      <c r="BA56" s="38"/>
      <c r="BB56" s="109">
        <f>SUM(E56:N56)</f>
        <v>0</v>
      </c>
      <c r="BC56" s="102">
        <f>SUM(O56:Y56)</f>
        <v>20379</v>
      </c>
      <c r="BD56" s="102">
        <f>SUM(Z56:AJ56)</f>
        <v>0</v>
      </c>
      <c r="BE56" s="102">
        <f>SUM(AK56:AQ56)</f>
        <v>0</v>
      </c>
      <c r="BF56" s="349">
        <f t="shared" si="21"/>
        <v>0</v>
      </c>
      <c r="BG56" s="312">
        <f t="shared" si="61"/>
        <v>0</v>
      </c>
      <c r="BH56" s="110">
        <f t="shared" si="68"/>
        <v>20379</v>
      </c>
      <c r="BI56" s="29"/>
    </row>
    <row r="57" spans="1:61" x14ac:dyDescent="0.25">
      <c r="A57" s="56"/>
      <c r="B57" s="59"/>
      <c r="C57" s="59"/>
      <c r="D57" s="61"/>
      <c r="E57" s="295"/>
      <c r="F57" s="215"/>
      <c r="G57" s="215"/>
      <c r="H57" s="215"/>
      <c r="I57" s="213"/>
      <c r="J57" s="213"/>
      <c r="K57" s="213"/>
      <c r="L57" s="230"/>
      <c r="M57" s="230"/>
      <c r="N57" s="214"/>
      <c r="O57" s="295"/>
      <c r="P57" s="213"/>
      <c r="Q57" s="348"/>
      <c r="R57" s="348"/>
      <c r="S57" s="348"/>
      <c r="T57" s="213"/>
      <c r="U57" s="213"/>
      <c r="V57" s="213"/>
      <c r="W57" s="213"/>
      <c r="X57" s="213"/>
      <c r="Y57" s="213"/>
      <c r="Z57" s="215"/>
      <c r="AA57" s="213"/>
      <c r="AB57" s="213"/>
      <c r="AC57" s="213"/>
      <c r="AD57" s="213"/>
      <c r="AE57" s="213"/>
      <c r="AF57" s="213"/>
      <c r="AG57" s="213"/>
      <c r="AH57" s="213"/>
      <c r="AI57" s="213"/>
      <c r="AJ57" s="214"/>
      <c r="AK57" s="215"/>
      <c r="AL57" s="215"/>
      <c r="AM57" s="215"/>
      <c r="AN57" s="215"/>
      <c r="AO57" s="215"/>
      <c r="AP57" s="215"/>
      <c r="AQ57" s="213"/>
      <c r="AR57" s="215"/>
      <c r="AS57" s="213"/>
      <c r="AT57" s="214"/>
      <c r="AU57" s="64"/>
      <c r="AV57" s="286"/>
      <c r="AW57" s="222"/>
      <c r="AX57" s="222"/>
      <c r="AY57" s="222"/>
      <c r="AZ57" s="287"/>
      <c r="BA57" s="38"/>
      <c r="BB57" s="108"/>
      <c r="BC57" s="101"/>
      <c r="BD57" s="101"/>
      <c r="BE57" s="101"/>
      <c r="BF57" s="316">
        <f t="shared" si="21"/>
        <v>0</v>
      </c>
      <c r="BG57" s="306"/>
      <c r="BH57" s="114"/>
      <c r="BI57" s="29"/>
    </row>
    <row r="58" spans="1:61" x14ac:dyDescent="0.25">
      <c r="A58" s="56"/>
      <c r="B58" s="59"/>
      <c r="C58" s="59">
        <v>2299</v>
      </c>
      <c r="D58" s="61" t="s">
        <v>18</v>
      </c>
      <c r="E58" s="286">
        <f t="shared" ref="E58:AR58" si="69">SUM(E55:E56)</f>
        <v>0</v>
      </c>
      <c r="F58" s="286">
        <f t="shared" si="69"/>
        <v>0</v>
      </c>
      <c r="G58" s="286">
        <f t="shared" si="69"/>
        <v>0</v>
      </c>
      <c r="H58" s="286">
        <f t="shared" si="69"/>
        <v>0</v>
      </c>
      <c r="I58" s="222">
        <f t="shared" si="69"/>
        <v>0</v>
      </c>
      <c r="J58" s="222">
        <f t="shared" si="69"/>
        <v>0</v>
      </c>
      <c r="K58" s="222">
        <f t="shared" si="69"/>
        <v>0</v>
      </c>
      <c r="L58" s="222">
        <f t="shared" si="69"/>
        <v>0</v>
      </c>
      <c r="M58" s="222">
        <f t="shared" si="69"/>
        <v>0</v>
      </c>
      <c r="N58" s="223">
        <f t="shared" si="69"/>
        <v>0</v>
      </c>
      <c r="O58" s="286">
        <f t="shared" si="69"/>
        <v>0</v>
      </c>
      <c r="P58" s="286">
        <f t="shared" si="69"/>
        <v>0</v>
      </c>
      <c r="Q58" s="286">
        <f>SUM(Q55:Q56)</f>
        <v>6793</v>
      </c>
      <c r="R58" s="286">
        <f t="shared" ref="R58:S58" si="70">SUM(R55:R56)</f>
        <v>6793</v>
      </c>
      <c r="S58" s="286">
        <f t="shared" si="70"/>
        <v>6793</v>
      </c>
      <c r="T58" s="222">
        <f t="shared" si="69"/>
        <v>0</v>
      </c>
      <c r="U58" s="222">
        <f t="shared" si="69"/>
        <v>0</v>
      </c>
      <c r="V58" s="222">
        <f t="shared" si="69"/>
        <v>0</v>
      </c>
      <c r="W58" s="222">
        <f t="shared" si="69"/>
        <v>0</v>
      </c>
      <c r="X58" s="222">
        <f t="shared" si="69"/>
        <v>0</v>
      </c>
      <c r="Y58" s="222">
        <f t="shared" si="69"/>
        <v>0</v>
      </c>
      <c r="Z58" s="224">
        <f t="shared" ref="Z58:AP58" si="71">SUM(Z55:Z56)</f>
        <v>0</v>
      </c>
      <c r="AA58" s="222">
        <f t="shared" si="71"/>
        <v>0</v>
      </c>
      <c r="AB58" s="222">
        <f t="shared" si="71"/>
        <v>0</v>
      </c>
      <c r="AC58" s="222">
        <f t="shared" si="71"/>
        <v>0</v>
      </c>
      <c r="AD58" s="222">
        <f t="shared" si="71"/>
        <v>0</v>
      </c>
      <c r="AE58" s="222">
        <f t="shared" si="71"/>
        <v>0</v>
      </c>
      <c r="AF58" s="222">
        <f t="shared" si="71"/>
        <v>0</v>
      </c>
      <c r="AG58" s="222">
        <f t="shared" si="71"/>
        <v>0</v>
      </c>
      <c r="AH58" s="222">
        <f t="shared" si="71"/>
        <v>0</v>
      </c>
      <c r="AI58" s="222">
        <f t="shared" si="71"/>
        <v>0</v>
      </c>
      <c r="AJ58" s="223">
        <f t="shared" si="71"/>
        <v>0</v>
      </c>
      <c r="AK58" s="224">
        <f t="shared" si="71"/>
        <v>0</v>
      </c>
      <c r="AL58" s="224">
        <f t="shared" si="71"/>
        <v>0</v>
      </c>
      <c r="AM58" s="224">
        <f t="shared" si="71"/>
        <v>0</v>
      </c>
      <c r="AN58" s="224">
        <f t="shared" si="71"/>
        <v>0</v>
      </c>
      <c r="AO58" s="224">
        <f t="shared" si="71"/>
        <v>0</v>
      </c>
      <c r="AP58" s="224">
        <f t="shared" si="71"/>
        <v>0</v>
      </c>
      <c r="AQ58" s="222">
        <f t="shared" si="69"/>
        <v>0</v>
      </c>
      <c r="AR58" s="224">
        <f t="shared" si="69"/>
        <v>0</v>
      </c>
      <c r="AS58" s="222">
        <f t="shared" ref="AS58" si="72">SUM(AS55:AS56)</f>
        <v>0</v>
      </c>
      <c r="AT58" s="223">
        <f>SUM(AT55:AT56)</f>
        <v>20379</v>
      </c>
      <c r="AU58" s="64"/>
      <c r="AV58" s="286">
        <f>SUM(AV55:AV56)</f>
        <v>5094.75</v>
      </c>
      <c r="AW58" s="222">
        <f t="shared" ref="AW58:AZ58" si="73">SUM(AW55:AW56)</f>
        <v>5094.75</v>
      </c>
      <c r="AX58" s="222">
        <f t="shared" si="73"/>
        <v>5094.75</v>
      </c>
      <c r="AY58" s="222">
        <f t="shared" si="73"/>
        <v>5094.75</v>
      </c>
      <c r="AZ58" s="287">
        <f t="shared" si="73"/>
        <v>20379</v>
      </c>
      <c r="BA58" s="38"/>
      <c r="BB58" s="116">
        <f>SUM(E58:N58)</f>
        <v>0</v>
      </c>
      <c r="BC58" s="117">
        <f>SUM(O58:Y58)</f>
        <v>20379</v>
      </c>
      <c r="BD58" s="117">
        <f>SUM(Z58:AJ58)</f>
        <v>0</v>
      </c>
      <c r="BE58" s="117">
        <f>SUM(AK58:AQ58)</f>
        <v>0</v>
      </c>
      <c r="BF58" s="316">
        <f t="shared" si="21"/>
        <v>0</v>
      </c>
      <c r="BG58" s="308">
        <f t="shared" si="61"/>
        <v>0</v>
      </c>
      <c r="BH58" s="118">
        <f>SUM(BB58:BE58)</f>
        <v>20379</v>
      </c>
      <c r="BI58" s="29"/>
    </row>
    <row r="59" spans="1:61" x14ac:dyDescent="0.25">
      <c r="A59" s="62"/>
      <c r="B59" s="63"/>
      <c r="C59" s="63"/>
      <c r="D59" s="63"/>
      <c r="E59" s="339"/>
      <c r="F59" s="234"/>
      <c r="G59" s="234"/>
      <c r="H59" s="234"/>
      <c r="I59" s="234"/>
      <c r="J59" s="234"/>
      <c r="K59" s="234"/>
      <c r="L59" s="234"/>
      <c r="M59" s="234"/>
      <c r="N59" s="235"/>
      <c r="O59" s="339"/>
      <c r="P59" s="234"/>
      <c r="Q59" s="234"/>
      <c r="R59" s="234"/>
      <c r="S59" s="234"/>
      <c r="T59" s="234"/>
      <c r="U59" s="234"/>
      <c r="V59" s="234"/>
      <c r="W59" s="234"/>
      <c r="X59" s="215"/>
      <c r="Y59" s="234"/>
      <c r="Z59" s="234"/>
      <c r="AA59" s="234"/>
      <c r="AB59" s="234"/>
      <c r="AC59" s="234"/>
      <c r="AD59" s="234"/>
      <c r="AE59" s="234"/>
      <c r="AF59" s="234"/>
      <c r="AG59" s="234"/>
      <c r="AH59" s="234"/>
      <c r="AI59" s="234"/>
      <c r="AJ59" s="235"/>
      <c r="AK59" s="234"/>
      <c r="AL59" s="234"/>
      <c r="AM59" s="234"/>
      <c r="AN59" s="234"/>
      <c r="AO59" s="234"/>
      <c r="AP59" s="234"/>
      <c r="AQ59" s="234"/>
      <c r="AR59" s="234"/>
      <c r="AS59" s="234"/>
      <c r="AT59" s="235"/>
      <c r="AU59" s="64"/>
      <c r="AV59" s="286"/>
      <c r="AW59" s="222"/>
      <c r="AX59" s="222"/>
      <c r="AY59" s="222"/>
      <c r="AZ59" s="287"/>
      <c r="BA59" s="38"/>
      <c r="BB59" s="108"/>
      <c r="BC59" s="101"/>
      <c r="BD59" s="101"/>
      <c r="BE59" s="101"/>
      <c r="BF59" s="316">
        <f t="shared" si="21"/>
        <v>0</v>
      </c>
      <c r="BG59" s="306"/>
      <c r="BH59" s="114"/>
      <c r="BI59" s="29"/>
    </row>
    <row r="60" spans="1:61" x14ac:dyDescent="0.25">
      <c r="A60" s="56"/>
      <c r="B60" s="59">
        <v>2300</v>
      </c>
      <c r="C60" s="59" t="s">
        <v>37</v>
      </c>
      <c r="D60" s="61"/>
      <c r="E60" s="295"/>
      <c r="F60" s="215"/>
      <c r="G60" s="215"/>
      <c r="H60" s="215"/>
      <c r="I60" s="213"/>
      <c r="J60" s="213"/>
      <c r="K60" s="213"/>
      <c r="L60" s="230"/>
      <c r="M60" s="230"/>
      <c r="N60" s="214"/>
      <c r="O60" s="295"/>
      <c r="P60" s="215"/>
      <c r="Q60" s="215"/>
      <c r="R60" s="215"/>
      <c r="S60" s="215"/>
      <c r="T60" s="213"/>
      <c r="U60" s="213"/>
      <c r="V60" s="213"/>
      <c r="W60" s="213"/>
      <c r="X60" s="213"/>
      <c r="Y60" s="213"/>
      <c r="Z60" s="215"/>
      <c r="AA60" s="213"/>
      <c r="AB60" s="213"/>
      <c r="AC60" s="213"/>
      <c r="AD60" s="213"/>
      <c r="AE60" s="213"/>
      <c r="AF60" s="213"/>
      <c r="AG60" s="213"/>
      <c r="AH60" s="213"/>
      <c r="AI60" s="213"/>
      <c r="AJ60" s="214"/>
      <c r="AK60" s="215"/>
      <c r="AL60" s="215"/>
      <c r="AM60" s="215"/>
      <c r="AN60" s="215"/>
      <c r="AO60" s="215"/>
      <c r="AP60" s="215"/>
      <c r="AQ60" s="213"/>
      <c r="AR60" s="230"/>
      <c r="AS60" s="230"/>
      <c r="AT60" s="214"/>
      <c r="AU60" s="64"/>
      <c r="AV60" s="286"/>
      <c r="AW60" s="222"/>
      <c r="AX60" s="222"/>
      <c r="AY60" s="222"/>
      <c r="AZ60" s="287"/>
      <c r="BA60" s="38"/>
      <c r="BB60" s="108"/>
      <c r="BC60" s="101"/>
      <c r="BD60" s="101"/>
      <c r="BE60" s="101"/>
      <c r="BF60" s="316">
        <f t="shared" si="21"/>
        <v>0</v>
      </c>
      <c r="BG60" s="306"/>
      <c r="BH60" s="114"/>
      <c r="BI60" s="29"/>
    </row>
    <row r="61" spans="1:61" x14ac:dyDescent="0.25">
      <c r="A61" s="56"/>
      <c r="B61" s="59"/>
      <c r="C61" s="47">
        <v>2301</v>
      </c>
      <c r="D61" s="65" t="s">
        <v>38</v>
      </c>
      <c r="E61" s="340"/>
      <c r="F61" s="238"/>
      <c r="G61" s="238"/>
      <c r="H61" s="238"/>
      <c r="I61" s="236"/>
      <c r="J61" s="236"/>
      <c r="K61" s="236"/>
      <c r="L61" s="239"/>
      <c r="M61" s="239"/>
      <c r="N61" s="237"/>
      <c r="O61" s="340"/>
      <c r="P61" s="238"/>
      <c r="Q61" s="238"/>
      <c r="R61" s="238"/>
      <c r="S61" s="238"/>
      <c r="T61" s="236"/>
      <c r="U61" s="236"/>
      <c r="V61" s="236"/>
      <c r="W61" s="236"/>
      <c r="X61" s="236"/>
      <c r="Y61" s="236"/>
      <c r="Z61" s="238"/>
      <c r="AA61" s="236"/>
      <c r="AB61" s="236"/>
      <c r="AC61" s="236"/>
      <c r="AD61" s="236"/>
      <c r="AE61" s="236"/>
      <c r="AF61" s="236"/>
      <c r="AG61" s="236"/>
      <c r="AH61" s="236"/>
      <c r="AI61" s="236"/>
      <c r="AJ61" s="237"/>
      <c r="AK61" s="238"/>
      <c r="AL61" s="238"/>
      <c r="AM61" s="238"/>
      <c r="AN61" s="238"/>
      <c r="AO61" s="238"/>
      <c r="AP61" s="238"/>
      <c r="AQ61" s="236"/>
      <c r="AR61" s="239"/>
      <c r="AS61" s="239"/>
      <c r="AT61" s="210">
        <f>SUM(E61:AQ61)</f>
        <v>0</v>
      </c>
      <c r="AU61" s="79"/>
      <c r="AV61" s="288">
        <f>$AT61/4</f>
        <v>0</v>
      </c>
      <c r="AW61" s="288">
        <f t="shared" ref="AW61:AY61" si="74">$AT61/4</f>
        <v>0</v>
      </c>
      <c r="AX61" s="288">
        <f t="shared" si="74"/>
        <v>0</v>
      </c>
      <c r="AY61" s="288">
        <f t="shared" si="74"/>
        <v>0</v>
      </c>
      <c r="AZ61" s="289">
        <f>SUM(AV61:AY61)</f>
        <v>0</v>
      </c>
      <c r="BA61" s="38"/>
      <c r="BB61" s="109">
        <f>SUM(E61:N61)</f>
        <v>0</v>
      </c>
      <c r="BC61" s="102">
        <f>SUM(O61:Y61)</f>
        <v>0</v>
      </c>
      <c r="BD61" s="102">
        <f>SUM(Z61:AJ61)</f>
        <v>0</v>
      </c>
      <c r="BE61" s="102">
        <f>SUM(AK61:AQ61)</f>
        <v>0</v>
      </c>
      <c r="BF61" s="349">
        <f t="shared" si="21"/>
        <v>0</v>
      </c>
      <c r="BG61" s="313">
        <f t="shared" ref="BG61" si="75">AS61</f>
        <v>0</v>
      </c>
      <c r="BH61" s="110">
        <f>SUM(BB61:BE61)</f>
        <v>0</v>
      </c>
      <c r="BI61" s="29"/>
    </row>
    <row r="62" spans="1:61" x14ac:dyDescent="0.25">
      <c r="A62" s="59"/>
      <c r="B62" s="59"/>
      <c r="C62" s="59"/>
      <c r="D62" s="61"/>
      <c r="E62" s="295"/>
      <c r="F62" s="215"/>
      <c r="G62" s="215"/>
      <c r="H62" s="215"/>
      <c r="I62" s="213"/>
      <c r="J62" s="213"/>
      <c r="K62" s="213"/>
      <c r="L62" s="230"/>
      <c r="M62" s="230"/>
      <c r="N62" s="214"/>
      <c r="O62" s="295"/>
      <c r="P62" s="215"/>
      <c r="Q62" s="215"/>
      <c r="R62" s="215"/>
      <c r="S62" s="215"/>
      <c r="T62" s="213"/>
      <c r="U62" s="213"/>
      <c r="V62" s="213"/>
      <c r="W62" s="213"/>
      <c r="X62" s="213"/>
      <c r="Y62" s="213"/>
      <c r="Z62" s="215"/>
      <c r="AA62" s="213"/>
      <c r="AB62" s="213"/>
      <c r="AC62" s="213"/>
      <c r="AD62" s="213"/>
      <c r="AE62" s="213"/>
      <c r="AF62" s="213"/>
      <c r="AG62" s="213"/>
      <c r="AH62" s="213"/>
      <c r="AI62" s="213"/>
      <c r="AJ62" s="214"/>
      <c r="AK62" s="215"/>
      <c r="AL62" s="215"/>
      <c r="AM62" s="215"/>
      <c r="AN62" s="215"/>
      <c r="AO62" s="215"/>
      <c r="AP62" s="215"/>
      <c r="AQ62" s="213"/>
      <c r="AR62" s="230"/>
      <c r="AS62" s="230"/>
      <c r="AT62" s="214"/>
      <c r="AU62" s="64"/>
      <c r="AV62" s="286"/>
      <c r="AW62" s="222"/>
      <c r="AX62" s="222"/>
      <c r="AY62" s="222"/>
      <c r="AZ62" s="287"/>
      <c r="BA62" s="38"/>
      <c r="BB62" s="108"/>
      <c r="BC62" s="101"/>
      <c r="BD62" s="101"/>
      <c r="BE62" s="101"/>
      <c r="BF62" s="316">
        <f t="shared" si="21"/>
        <v>0</v>
      </c>
      <c r="BG62" s="306"/>
      <c r="BH62" s="114"/>
      <c r="BI62" s="29"/>
    </row>
    <row r="63" spans="1:61" x14ac:dyDescent="0.25">
      <c r="A63" s="56"/>
      <c r="B63" s="59"/>
      <c r="C63" s="59">
        <v>2399</v>
      </c>
      <c r="D63" s="61" t="s">
        <v>18</v>
      </c>
      <c r="E63" s="286">
        <f t="shared" ref="E63:AQ63" si="76">E61</f>
        <v>0</v>
      </c>
      <c r="F63" s="286">
        <f t="shared" si="76"/>
        <v>0</v>
      </c>
      <c r="G63" s="286">
        <f t="shared" si="76"/>
        <v>0</v>
      </c>
      <c r="H63" s="286">
        <f t="shared" si="76"/>
        <v>0</v>
      </c>
      <c r="I63" s="222">
        <f t="shared" si="76"/>
        <v>0</v>
      </c>
      <c r="J63" s="222">
        <f t="shared" si="76"/>
        <v>0</v>
      </c>
      <c r="K63" s="222">
        <f t="shared" si="76"/>
        <v>0</v>
      </c>
      <c r="L63" s="222">
        <f t="shared" si="76"/>
        <v>0</v>
      </c>
      <c r="M63" s="222">
        <f t="shared" si="76"/>
        <v>0</v>
      </c>
      <c r="N63" s="223">
        <f t="shared" si="76"/>
        <v>0</v>
      </c>
      <c r="O63" s="286">
        <f t="shared" si="76"/>
        <v>0</v>
      </c>
      <c r="P63" s="286">
        <f t="shared" si="76"/>
        <v>0</v>
      </c>
      <c r="Q63" s="286">
        <f t="shared" si="76"/>
        <v>0</v>
      </c>
      <c r="R63" s="286">
        <f t="shared" si="76"/>
        <v>0</v>
      </c>
      <c r="S63" s="286">
        <f t="shared" si="76"/>
        <v>0</v>
      </c>
      <c r="T63" s="222">
        <f t="shared" si="76"/>
        <v>0</v>
      </c>
      <c r="U63" s="222">
        <f t="shared" si="76"/>
        <v>0</v>
      </c>
      <c r="V63" s="222">
        <f t="shared" si="76"/>
        <v>0</v>
      </c>
      <c r="W63" s="222">
        <f t="shared" si="76"/>
        <v>0</v>
      </c>
      <c r="X63" s="222">
        <f t="shared" si="76"/>
        <v>0</v>
      </c>
      <c r="Y63" s="222">
        <f t="shared" si="76"/>
        <v>0</v>
      </c>
      <c r="Z63" s="224">
        <f t="shared" ref="Z63:AP63" si="77">Z61</f>
        <v>0</v>
      </c>
      <c r="AA63" s="222">
        <f t="shared" si="77"/>
        <v>0</v>
      </c>
      <c r="AB63" s="222">
        <f t="shared" si="77"/>
        <v>0</v>
      </c>
      <c r="AC63" s="222">
        <f t="shared" si="77"/>
        <v>0</v>
      </c>
      <c r="AD63" s="222">
        <f t="shared" si="77"/>
        <v>0</v>
      </c>
      <c r="AE63" s="222">
        <f t="shared" si="77"/>
        <v>0</v>
      </c>
      <c r="AF63" s="222">
        <f t="shared" si="77"/>
        <v>0</v>
      </c>
      <c r="AG63" s="222">
        <f t="shared" si="77"/>
        <v>0</v>
      </c>
      <c r="AH63" s="222">
        <f t="shared" si="77"/>
        <v>0</v>
      </c>
      <c r="AI63" s="222">
        <f t="shared" si="77"/>
        <v>0</v>
      </c>
      <c r="AJ63" s="223">
        <f t="shared" si="77"/>
        <v>0</v>
      </c>
      <c r="AK63" s="224">
        <f t="shared" si="77"/>
        <v>0</v>
      </c>
      <c r="AL63" s="224">
        <f t="shared" si="77"/>
        <v>0</v>
      </c>
      <c r="AM63" s="224">
        <f t="shared" si="77"/>
        <v>0</v>
      </c>
      <c r="AN63" s="224">
        <f t="shared" si="77"/>
        <v>0</v>
      </c>
      <c r="AO63" s="224">
        <f t="shared" si="77"/>
        <v>0</v>
      </c>
      <c r="AP63" s="224">
        <f t="shared" si="77"/>
        <v>0</v>
      </c>
      <c r="AQ63" s="222">
        <f t="shared" si="76"/>
        <v>0</v>
      </c>
      <c r="AR63" s="222">
        <f t="shared" ref="AR63" si="78">AR61</f>
        <v>0</v>
      </c>
      <c r="AS63" s="222">
        <f t="shared" ref="AS63" si="79">AS61</f>
        <v>0</v>
      </c>
      <c r="AT63" s="223">
        <f>AT61</f>
        <v>0</v>
      </c>
      <c r="AU63" s="64"/>
      <c r="AV63" s="286">
        <f>AV61</f>
        <v>0</v>
      </c>
      <c r="AW63" s="222">
        <f t="shared" ref="AW63:AZ63" si="80">AW61</f>
        <v>0</v>
      </c>
      <c r="AX63" s="222">
        <f t="shared" si="80"/>
        <v>0</v>
      </c>
      <c r="AY63" s="222">
        <f t="shared" si="80"/>
        <v>0</v>
      </c>
      <c r="AZ63" s="287">
        <f t="shared" si="80"/>
        <v>0</v>
      </c>
      <c r="BA63" s="38"/>
      <c r="BB63" s="116">
        <f>SUM(E63:N63)</f>
        <v>0</v>
      </c>
      <c r="BC63" s="117">
        <f>SUM(O63:Y63)</f>
        <v>0</v>
      </c>
      <c r="BD63" s="117">
        <f>SUM(Z63:AJ63)</f>
        <v>0</v>
      </c>
      <c r="BE63" s="117">
        <f>SUM(AK63:AQ63)</f>
        <v>0</v>
      </c>
      <c r="BF63" s="316">
        <f t="shared" si="21"/>
        <v>0</v>
      </c>
      <c r="BG63" s="306">
        <f t="shared" ref="BG63" si="81">AS63</f>
        <v>0</v>
      </c>
      <c r="BH63" s="118">
        <f>SUM(BB63:BE63)</f>
        <v>0</v>
      </c>
      <c r="BI63" s="29"/>
    </row>
    <row r="64" spans="1:61" x14ac:dyDescent="0.25">
      <c r="A64" s="56"/>
      <c r="B64" s="59"/>
      <c r="C64" s="59"/>
      <c r="D64" s="61"/>
      <c r="E64" s="295"/>
      <c r="F64" s="215"/>
      <c r="G64" s="215"/>
      <c r="H64" s="215"/>
      <c r="I64" s="213"/>
      <c r="J64" s="213"/>
      <c r="K64" s="213"/>
      <c r="L64" s="230"/>
      <c r="M64" s="230"/>
      <c r="N64" s="214"/>
      <c r="O64" s="295"/>
      <c r="P64" s="215"/>
      <c r="Q64" s="215"/>
      <c r="R64" s="215"/>
      <c r="S64" s="215"/>
      <c r="T64" s="213"/>
      <c r="U64" s="213"/>
      <c r="V64" s="213"/>
      <c r="W64" s="213"/>
      <c r="X64" s="213"/>
      <c r="Y64" s="213"/>
      <c r="Z64" s="215"/>
      <c r="AA64" s="213"/>
      <c r="AB64" s="213"/>
      <c r="AC64" s="213"/>
      <c r="AD64" s="213"/>
      <c r="AE64" s="213"/>
      <c r="AF64" s="213"/>
      <c r="AG64" s="213"/>
      <c r="AH64" s="213"/>
      <c r="AI64" s="213"/>
      <c r="AJ64" s="214"/>
      <c r="AK64" s="215"/>
      <c r="AL64" s="215"/>
      <c r="AM64" s="215"/>
      <c r="AN64" s="215"/>
      <c r="AO64" s="215"/>
      <c r="AP64" s="215"/>
      <c r="AQ64" s="213"/>
      <c r="AR64" s="213"/>
      <c r="AS64" s="213"/>
      <c r="AT64" s="214"/>
      <c r="AU64" s="64"/>
      <c r="AV64" s="286"/>
      <c r="AW64" s="222"/>
      <c r="AX64" s="222"/>
      <c r="AY64" s="222"/>
      <c r="AZ64" s="287"/>
      <c r="BA64" s="38"/>
      <c r="BB64" s="108"/>
      <c r="BC64" s="101"/>
      <c r="BD64" s="101"/>
      <c r="BE64" s="101"/>
      <c r="BF64" s="316">
        <f t="shared" si="21"/>
        <v>0</v>
      </c>
      <c r="BG64" s="306"/>
      <c r="BH64" s="114"/>
      <c r="BI64" s="29"/>
    </row>
    <row r="65" spans="1:61" x14ac:dyDescent="0.25">
      <c r="A65" s="119"/>
      <c r="B65" s="120">
        <v>2999</v>
      </c>
      <c r="C65" s="120" t="s">
        <v>33</v>
      </c>
      <c r="D65" s="126"/>
      <c r="E65" s="290">
        <f t="shared" ref="E65:AQ65" si="82">E52+E58+E63</f>
        <v>0</v>
      </c>
      <c r="F65" s="290">
        <f t="shared" si="82"/>
        <v>0</v>
      </c>
      <c r="G65" s="290">
        <f t="shared" si="82"/>
        <v>0</v>
      </c>
      <c r="H65" s="290">
        <f t="shared" si="82"/>
        <v>0</v>
      </c>
      <c r="I65" s="225">
        <f t="shared" si="82"/>
        <v>0</v>
      </c>
      <c r="J65" s="225">
        <f t="shared" si="82"/>
        <v>0</v>
      </c>
      <c r="K65" s="225">
        <f t="shared" si="82"/>
        <v>0</v>
      </c>
      <c r="L65" s="225">
        <f t="shared" si="82"/>
        <v>0</v>
      </c>
      <c r="M65" s="225">
        <f t="shared" si="82"/>
        <v>0</v>
      </c>
      <c r="N65" s="226">
        <f t="shared" si="82"/>
        <v>0</v>
      </c>
      <c r="O65" s="290">
        <f t="shared" si="82"/>
        <v>0</v>
      </c>
      <c r="P65" s="290">
        <f t="shared" si="82"/>
        <v>0</v>
      </c>
      <c r="Q65" s="290">
        <f t="shared" si="82"/>
        <v>6793</v>
      </c>
      <c r="R65" s="290">
        <f t="shared" si="82"/>
        <v>6793</v>
      </c>
      <c r="S65" s="290">
        <f t="shared" si="82"/>
        <v>6793</v>
      </c>
      <c r="T65" s="225">
        <f t="shared" si="82"/>
        <v>0</v>
      </c>
      <c r="U65" s="225">
        <f t="shared" si="82"/>
        <v>0</v>
      </c>
      <c r="V65" s="225">
        <f t="shared" si="82"/>
        <v>0</v>
      </c>
      <c r="W65" s="225">
        <f t="shared" si="82"/>
        <v>0</v>
      </c>
      <c r="X65" s="225">
        <f t="shared" si="82"/>
        <v>0</v>
      </c>
      <c r="Y65" s="225">
        <f t="shared" si="82"/>
        <v>0</v>
      </c>
      <c r="Z65" s="227">
        <f t="shared" ref="Z65:AP65" si="83">Z52+Z58+Z63</f>
        <v>0</v>
      </c>
      <c r="AA65" s="225">
        <f t="shared" si="83"/>
        <v>0</v>
      </c>
      <c r="AB65" s="225">
        <f t="shared" si="83"/>
        <v>0</v>
      </c>
      <c r="AC65" s="225">
        <f t="shared" si="83"/>
        <v>0</v>
      </c>
      <c r="AD65" s="225">
        <f t="shared" si="83"/>
        <v>0</v>
      </c>
      <c r="AE65" s="225">
        <f t="shared" si="83"/>
        <v>0</v>
      </c>
      <c r="AF65" s="225">
        <f t="shared" si="83"/>
        <v>0</v>
      </c>
      <c r="AG65" s="225">
        <f t="shared" si="83"/>
        <v>0</v>
      </c>
      <c r="AH65" s="225">
        <f t="shared" si="83"/>
        <v>0</v>
      </c>
      <c r="AI65" s="225">
        <f t="shared" si="83"/>
        <v>0</v>
      </c>
      <c r="AJ65" s="226">
        <f t="shared" si="83"/>
        <v>0</v>
      </c>
      <c r="AK65" s="227">
        <f t="shared" si="83"/>
        <v>0</v>
      </c>
      <c r="AL65" s="227">
        <f t="shared" si="83"/>
        <v>0</v>
      </c>
      <c r="AM65" s="227">
        <f t="shared" si="83"/>
        <v>0</v>
      </c>
      <c r="AN65" s="227">
        <f t="shared" si="83"/>
        <v>0</v>
      </c>
      <c r="AO65" s="227">
        <f t="shared" si="83"/>
        <v>0</v>
      </c>
      <c r="AP65" s="227">
        <f t="shared" si="83"/>
        <v>0</v>
      </c>
      <c r="AQ65" s="225">
        <f t="shared" si="82"/>
        <v>0</v>
      </c>
      <c r="AR65" s="225">
        <f t="shared" ref="AR65" si="84">AR52+AR58+AR63</f>
        <v>0</v>
      </c>
      <c r="AS65" s="225">
        <f t="shared" ref="AS65" si="85">AS52+AS58+AS63</f>
        <v>0</v>
      </c>
      <c r="AT65" s="226">
        <f>AT52+AT58+AT63</f>
        <v>20379</v>
      </c>
      <c r="AU65" s="127"/>
      <c r="AV65" s="290">
        <f>AV52+AV58+AV63</f>
        <v>5094.75</v>
      </c>
      <c r="AW65" s="225">
        <f t="shared" ref="AW65:AZ65" si="86">AW52+AW58+AW63</f>
        <v>5094.75</v>
      </c>
      <c r="AX65" s="225">
        <f t="shared" si="86"/>
        <v>5094.75</v>
      </c>
      <c r="AY65" s="225">
        <f t="shared" si="86"/>
        <v>5094.75</v>
      </c>
      <c r="AZ65" s="291">
        <f t="shared" si="86"/>
        <v>20379</v>
      </c>
      <c r="BA65" s="138"/>
      <c r="BB65" s="123">
        <f>SUM(E65:N65)</f>
        <v>0</v>
      </c>
      <c r="BC65" s="124">
        <f>SUM(O65:Y65)</f>
        <v>20379</v>
      </c>
      <c r="BD65" s="124">
        <f>SUM(Z65:AJ65)</f>
        <v>0</v>
      </c>
      <c r="BE65" s="124">
        <f>SUM(AK65:AQ65)</f>
        <v>0</v>
      </c>
      <c r="BF65" s="316">
        <f t="shared" si="21"/>
        <v>0</v>
      </c>
      <c r="BG65" s="306">
        <f t="shared" ref="BG65" si="87">AS65</f>
        <v>0</v>
      </c>
      <c r="BH65" s="125">
        <f>SUM(BB65:BE65)</f>
        <v>20379</v>
      </c>
      <c r="BI65" s="29"/>
    </row>
    <row r="66" spans="1:61" x14ac:dyDescent="0.25">
      <c r="A66" s="33"/>
      <c r="B66" s="34"/>
      <c r="C66" s="34"/>
      <c r="D66" s="35"/>
      <c r="E66" s="334"/>
      <c r="F66" s="203"/>
      <c r="G66" s="203"/>
      <c r="H66" s="203"/>
      <c r="I66" s="203"/>
      <c r="J66" s="203"/>
      <c r="K66" s="203"/>
      <c r="L66" s="203"/>
      <c r="M66" s="203"/>
      <c r="N66" s="204"/>
      <c r="O66" s="334"/>
      <c r="P66" s="203"/>
      <c r="Q66" s="203"/>
      <c r="R66" s="203"/>
      <c r="S66" s="203"/>
      <c r="T66" s="203"/>
      <c r="U66" s="203"/>
      <c r="V66" s="203"/>
      <c r="W66" s="203"/>
      <c r="X66" s="218"/>
      <c r="Y66" s="203"/>
      <c r="Z66" s="203"/>
      <c r="AA66" s="203"/>
      <c r="AB66" s="203"/>
      <c r="AC66" s="203"/>
      <c r="AD66" s="203"/>
      <c r="AE66" s="203"/>
      <c r="AF66" s="203"/>
      <c r="AG66" s="203"/>
      <c r="AH66" s="203"/>
      <c r="AI66" s="203"/>
      <c r="AJ66" s="204"/>
      <c r="AK66" s="203"/>
      <c r="AL66" s="203"/>
      <c r="AM66" s="203"/>
      <c r="AN66" s="203"/>
      <c r="AO66" s="203"/>
      <c r="AP66" s="203"/>
      <c r="AQ66" s="203"/>
      <c r="AR66" s="203"/>
      <c r="AS66" s="203"/>
      <c r="AT66" s="204"/>
      <c r="AU66" s="36"/>
      <c r="AV66" s="281"/>
      <c r="AW66" s="282"/>
      <c r="AX66" s="282"/>
      <c r="AY66" s="282"/>
      <c r="AZ66" s="283"/>
      <c r="BA66" s="38"/>
      <c r="BB66" s="108"/>
      <c r="BC66" s="101"/>
      <c r="BD66" s="101"/>
      <c r="BE66" s="101"/>
      <c r="BF66" s="316" t="s">
        <v>6</v>
      </c>
      <c r="BG66" s="306"/>
      <c r="BH66" s="114"/>
      <c r="BI66" s="29"/>
    </row>
    <row r="67" spans="1:61" x14ac:dyDescent="0.25">
      <c r="A67" s="56">
        <v>30</v>
      </c>
      <c r="B67" s="59" t="s">
        <v>39</v>
      </c>
      <c r="C67" s="59"/>
      <c r="D67" s="60"/>
      <c r="E67" s="297"/>
      <c r="F67" s="207"/>
      <c r="G67" s="207"/>
      <c r="H67" s="207"/>
      <c r="I67" s="205"/>
      <c r="J67" s="205"/>
      <c r="K67" s="205"/>
      <c r="L67" s="208"/>
      <c r="M67" s="208"/>
      <c r="N67" s="206"/>
      <c r="O67" s="297"/>
      <c r="P67" s="207"/>
      <c r="Q67" s="207"/>
      <c r="R67" s="207"/>
      <c r="S67" s="207"/>
      <c r="T67" s="205"/>
      <c r="U67" s="205"/>
      <c r="V67" s="205"/>
      <c r="W67" s="205"/>
      <c r="X67" s="205"/>
      <c r="Y67" s="205"/>
      <c r="Z67" s="207"/>
      <c r="AA67" s="205"/>
      <c r="AB67" s="205"/>
      <c r="AC67" s="205"/>
      <c r="AD67" s="205"/>
      <c r="AE67" s="205"/>
      <c r="AF67" s="205"/>
      <c r="AG67" s="205"/>
      <c r="AH67" s="205"/>
      <c r="AI67" s="205"/>
      <c r="AJ67" s="206"/>
      <c r="AK67" s="207"/>
      <c r="AL67" s="207"/>
      <c r="AM67" s="207"/>
      <c r="AN67" s="207"/>
      <c r="AO67" s="207"/>
      <c r="AP67" s="207"/>
      <c r="AQ67" s="205"/>
      <c r="AR67" s="208"/>
      <c r="AS67" s="208"/>
      <c r="AT67" s="206"/>
      <c r="AU67" s="73"/>
      <c r="AV67" s="286"/>
      <c r="AW67" s="222"/>
      <c r="AX67" s="222"/>
      <c r="AY67" s="222"/>
      <c r="AZ67" s="287"/>
      <c r="BA67" s="38"/>
      <c r="BB67" s="108"/>
      <c r="BC67" s="101"/>
      <c r="BD67" s="101"/>
      <c r="BE67" s="101"/>
      <c r="BF67" s="316">
        <f t="shared" si="21"/>
        <v>0</v>
      </c>
      <c r="BG67" s="306"/>
      <c r="BH67" s="114"/>
      <c r="BI67" s="29"/>
    </row>
    <row r="68" spans="1:61" x14ac:dyDescent="0.25">
      <c r="A68" s="28"/>
      <c r="B68" s="59">
        <v>3200</v>
      </c>
      <c r="C68" s="59" t="s">
        <v>40</v>
      </c>
      <c r="D68" s="60"/>
      <c r="E68" s="297"/>
      <c r="F68" s="207"/>
      <c r="G68" s="207"/>
      <c r="H68" s="207"/>
      <c r="I68" s="205"/>
      <c r="J68" s="205"/>
      <c r="K68" s="205"/>
      <c r="L68" s="208"/>
      <c r="M68" s="208"/>
      <c r="N68" s="206"/>
      <c r="O68" s="297"/>
      <c r="P68" s="207"/>
      <c r="Q68" s="207"/>
      <c r="R68" s="207"/>
      <c r="S68" s="207"/>
      <c r="T68" s="205"/>
      <c r="U68" s="205"/>
      <c r="V68" s="205"/>
      <c r="W68" s="205"/>
      <c r="X68" s="205"/>
      <c r="Y68" s="205"/>
      <c r="Z68" s="207"/>
      <c r="AA68" s="205"/>
      <c r="AB68" s="205"/>
      <c r="AC68" s="205"/>
      <c r="AD68" s="205"/>
      <c r="AE68" s="205"/>
      <c r="AF68" s="205"/>
      <c r="AG68" s="205"/>
      <c r="AH68" s="205"/>
      <c r="AI68" s="205"/>
      <c r="AJ68" s="206"/>
      <c r="AK68" s="207"/>
      <c r="AL68" s="207"/>
      <c r="AM68" s="207"/>
      <c r="AN68" s="207"/>
      <c r="AO68" s="207"/>
      <c r="AP68" s="207"/>
      <c r="AQ68" s="205"/>
      <c r="AR68" s="208"/>
      <c r="AS68" s="208"/>
      <c r="AT68" s="206"/>
      <c r="AU68" s="73"/>
      <c r="AV68" s="281"/>
      <c r="AW68" s="282"/>
      <c r="AX68" s="282"/>
      <c r="AY68" s="282"/>
      <c r="AZ68" s="283"/>
      <c r="BA68" s="38"/>
      <c r="BB68" s="108"/>
      <c r="BC68" s="101"/>
      <c r="BD68" s="101"/>
      <c r="BE68" s="101"/>
      <c r="BF68" s="316" t="s">
        <v>6</v>
      </c>
      <c r="BG68" s="306"/>
      <c r="BH68" s="114"/>
      <c r="BI68" s="29"/>
    </row>
    <row r="69" spans="1:61" ht="30" x14ac:dyDescent="0.25">
      <c r="A69" s="28"/>
      <c r="B69" s="59"/>
      <c r="C69" s="47">
        <v>3201</v>
      </c>
      <c r="D69" s="52" t="s">
        <v>41</v>
      </c>
      <c r="E69" s="251">
        <v>0</v>
      </c>
      <c r="F69" s="194">
        <v>44.06671921622933</v>
      </c>
      <c r="G69" s="194">
        <v>661.00078824343996</v>
      </c>
      <c r="H69" s="194">
        <v>661.00078824343996</v>
      </c>
      <c r="I69" s="220">
        <v>0</v>
      </c>
      <c r="J69" s="220">
        <v>0</v>
      </c>
      <c r="K69" s="220">
        <v>0</v>
      </c>
      <c r="L69" s="254">
        <v>440.66719216229325</v>
      </c>
      <c r="M69" s="254">
        <v>110.16679804057331</v>
      </c>
      <c r="N69" s="221">
        <v>4168.7116378552946</v>
      </c>
      <c r="O69" s="251">
        <v>0</v>
      </c>
      <c r="P69" s="194">
        <v>1743.4494797542461</v>
      </c>
      <c r="Q69" s="194">
        <v>1799.3292707720104</v>
      </c>
      <c r="R69" s="194">
        <v>1743.4494797542461</v>
      </c>
      <c r="S69" s="194">
        <v>5286.2282302805033</v>
      </c>
      <c r="T69" s="220">
        <v>0</v>
      </c>
      <c r="U69" s="220">
        <v>335.2787461065858</v>
      </c>
      <c r="V69" s="220">
        <v>983.48432191265169</v>
      </c>
      <c r="W69" s="220">
        <v>4526.2630724389082</v>
      </c>
      <c r="X69" s="220">
        <v>0</v>
      </c>
      <c r="Y69" s="220">
        <v>5286.2282302805033</v>
      </c>
      <c r="Z69" s="194">
        <v>0</v>
      </c>
      <c r="AA69" s="220">
        <v>52.258745884856225</v>
      </c>
      <c r="AB69" s="220">
        <v>3971.6646872490733</v>
      </c>
      <c r="AC69" s="194">
        <v>0</v>
      </c>
      <c r="AD69" s="220">
        <v>0</v>
      </c>
      <c r="AE69" s="220">
        <v>919.75392757346958</v>
      </c>
      <c r="AF69" s="220">
        <v>4943.6773607073992</v>
      </c>
      <c r="AG69" s="220">
        <v>0</v>
      </c>
      <c r="AH69" s="220">
        <v>0</v>
      </c>
      <c r="AI69" s="220">
        <v>0</v>
      </c>
      <c r="AJ69" s="221">
        <v>0</v>
      </c>
      <c r="AK69" s="194">
        <v>0</v>
      </c>
      <c r="AL69" s="194">
        <v>0</v>
      </c>
      <c r="AM69" s="194">
        <v>0</v>
      </c>
      <c r="AN69" s="194">
        <v>0</v>
      </c>
      <c r="AO69" s="194">
        <v>0</v>
      </c>
      <c r="AP69" s="194">
        <v>6111.2242819311459</v>
      </c>
      <c r="AQ69" s="220">
        <v>0</v>
      </c>
      <c r="AR69" s="220">
        <v>0</v>
      </c>
      <c r="AS69" s="220">
        <v>0</v>
      </c>
      <c r="AT69" s="347">
        <f>SUM(E69:AS69)</f>
        <v>43787.903758406872</v>
      </c>
      <c r="AU69" s="79"/>
      <c r="AV69" s="284">
        <f>($AT69-AJ69)/4</f>
        <v>10946.975939601718</v>
      </c>
      <c r="AW69" s="284">
        <f>($AT69-AK69)/4</f>
        <v>10946.975939601718</v>
      </c>
      <c r="AX69" s="284">
        <f>($AT69-AL69)/4</f>
        <v>10946.975939601718</v>
      </c>
      <c r="AY69" s="284">
        <f>($AT69-AM69)/4</f>
        <v>10946.975939601718</v>
      </c>
      <c r="AZ69" s="285">
        <f t="shared" ref="AZ69:AZ73" si="88">SUM(AV69:AY69)</f>
        <v>43787.903758406872</v>
      </c>
      <c r="BA69" s="38"/>
      <c r="BB69" s="108">
        <f>SUM(E69:N69)</f>
        <v>6085.6139237612706</v>
      </c>
      <c r="BC69" s="101">
        <f>SUM(O69:Y69)</f>
        <v>21703.710831299657</v>
      </c>
      <c r="BD69" s="101">
        <f>SUM(Z69:AJ69)</f>
        <v>9887.3547214147984</v>
      </c>
      <c r="BE69" s="101">
        <f>SUM(AK69:AQ69)</f>
        <v>6111.2242819311459</v>
      </c>
      <c r="BF69" s="316">
        <f t="shared" si="21"/>
        <v>0</v>
      </c>
      <c r="BG69" s="306">
        <f t="shared" ref="BG69:BG73" si="89">AS69</f>
        <v>0</v>
      </c>
      <c r="BH69" s="114">
        <f>SUM(BB69:BG69)</f>
        <v>43787.903758406865</v>
      </c>
      <c r="BI69" s="29"/>
    </row>
    <row r="70" spans="1:61" x14ac:dyDescent="0.25">
      <c r="A70" s="28"/>
      <c r="B70" s="59"/>
      <c r="C70" s="47">
        <v>3202</v>
      </c>
      <c r="D70" s="52" t="s">
        <v>42</v>
      </c>
      <c r="E70" s="251">
        <v>0</v>
      </c>
      <c r="F70" s="194">
        <v>440.66719216229325</v>
      </c>
      <c r="G70" s="194">
        <v>0</v>
      </c>
      <c r="H70" s="194">
        <v>0</v>
      </c>
      <c r="I70" s="220">
        <v>220.33359608114662</v>
      </c>
      <c r="J70" s="220">
        <v>0</v>
      </c>
      <c r="K70" s="220">
        <v>0</v>
      </c>
      <c r="L70" s="254">
        <v>0</v>
      </c>
      <c r="M70" s="254">
        <v>0</v>
      </c>
      <c r="N70" s="221">
        <v>1872.8355666897464</v>
      </c>
      <c r="O70" s="251">
        <v>0</v>
      </c>
      <c r="P70" s="194">
        <v>791.63037275166096</v>
      </c>
      <c r="Q70" s="194">
        <v>791.63037275166096</v>
      </c>
      <c r="R70" s="194">
        <v>791.63037275166096</v>
      </c>
      <c r="S70" s="194">
        <v>2374.8911182549828</v>
      </c>
      <c r="T70" s="220">
        <v>0</v>
      </c>
      <c r="U70" s="220">
        <v>558.79791017764308</v>
      </c>
      <c r="V70" s="220">
        <v>419.09843263323228</v>
      </c>
      <c r="W70" s="220">
        <v>1676.3937305329291</v>
      </c>
      <c r="X70" s="220">
        <v>93.13298502960717</v>
      </c>
      <c r="Y70" s="220">
        <v>2468.0241032845902</v>
      </c>
      <c r="Z70" s="194">
        <v>87.097909808093704</v>
      </c>
      <c r="AA70" s="220">
        <v>783.88118827284347</v>
      </c>
      <c r="AB70" s="220">
        <v>1567.7623765456869</v>
      </c>
      <c r="AC70" s="194">
        <v>0</v>
      </c>
      <c r="AD70" s="220">
        <v>0</v>
      </c>
      <c r="AE70" s="220">
        <v>391.94059413642174</v>
      </c>
      <c r="AF70" s="220">
        <v>2220.9967001063897</v>
      </c>
      <c r="AG70" s="220">
        <v>261.29372942428114</v>
      </c>
      <c r="AH70" s="220">
        <v>0</v>
      </c>
      <c r="AI70" s="220">
        <v>0</v>
      </c>
      <c r="AJ70" s="221">
        <v>261.29372942428114</v>
      </c>
      <c r="AK70" s="194">
        <v>0</v>
      </c>
      <c r="AL70" s="194">
        <v>0</v>
      </c>
      <c r="AM70" s="194">
        <v>0</v>
      </c>
      <c r="AN70" s="194">
        <v>582.02136018391866</v>
      </c>
      <c r="AO70" s="194">
        <v>0</v>
      </c>
      <c r="AP70" s="194">
        <v>1164.0427203678373</v>
      </c>
      <c r="AQ70" s="220">
        <v>0</v>
      </c>
      <c r="AR70" s="220">
        <v>0</v>
      </c>
      <c r="AS70" s="220">
        <v>0</v>
      </c>
      <c r="AT70" s="347">
        <f>SUM(E70:AS70)</f>
        <v>19819.396061370902</v>
      </c>
      <c r="AU70" s="79"/>
      <c r="AV70" s="284">
        <f>$AT70/4</f>
        <v>4954.8490153427256</v>
      </c>
      <c r="AW70" s="284">
        <f t="shared" ref="AW70:AY73" si="90">$AT70/4</f>
        <v>4954.8490153427256</v>
      </c>
      <c r="AX70" s="284">
        <f t="shared" si="90"/>
        <v>4954.8490153427256</v>
      </c>
      <c r="AY70" s="284">
        <f t="shared" si="90"/>
        <v>4954.8490153427256</v>
      </c>
      <c r="AZ70" s="285">
        <f t="shared" si="88"/>
        <v>19819.396061370902</v>
      </c>
      <c r="BA70" s="38"/>
      <c r="BB70" s="108">
        <f>SUM(E70:N70)</f>
        <v>2533.8363549331862</v>
      </c>
      <c r="BC70" s="101">
        <f>SUM(O70:Y70)</f>
        <v>9965.2293981679668</v>
      </c>
      <c r="BD70" s="101">
        <f>SUM(Z70:AJ70)</f>
        <v>5574.266227717997</v>
      </c>
      <c r="BE70" s="101">
        <f>SUM(AK70:AQ70)</f>
        <v>1746.064080551756</v>
      </c>
      <c r="BF70" s="316">
        <f t="shared" si="21"/>
        <v>0</v>
      </c>
      <c r="BG70" s="306">
        <f t="shared" si="89"/>
        <v>0</v>
      </c>
      <c r="BH70" s="114">
        <f t="shared" ref="BH70:BH73" si="91">SUM(BB70:BG70)</f>
        <v>19819.396061370906</v>
      </c>
      <c r="BI70" s="29"/>
    </row>
    <row r="71" spans="1:61" ht="30" x14ac:dyDescent="0.25">
      <c r="A71" s="28"/>
      <c r="B71" s="59"/>
      <c r="C71" s="47">
        <v>3203</v>
      </c>
      <c r="D71" s="52" t="s">
        <v>43</v>
      </c>
      <c r="E71" s="251">
        <v>0</v>
      </c>
      <c r="F71" s="194">
        <v>484.73391137852258</v>
      </c>
      <c r="G71" s="194">
        <v>661.00078824343996</v>
      </c>
      <c r="H71" s="194">
        <v>0</v>
      </c>
      <c r="I71" s="220">
        <v>0</v>
      </c>
      <c r="J71" s="220">
        <v>2093.1691627708929</v>
      </c>
      <c r="K71" s="220">
        <v>1542.3351725680266</v>
      </c>
      <c r="L71" s="254">
        <v>550.83399020286663</v>
      </c>
      <c r="M71" s="254">
        <v>0</v>
      </c>
      <c r="N71" s="221">
        <v>2247.4026800276956</v>
      </c>
      <c r="O71" s="251">
        <v>0</v>
      </c>
      <c r="P71" s="194">
        <v>2048.9256706513579</v>
      </c>
      <c r="Q71" s="194">
        <v>987.20964131383607</v>
      </c>
      <c r="R71" s="194">
        <v>1303.8617904145005</v>
      </c>
      <c r="S71" s="194">
        <v>3222.4012820244084</v>
      </c>
      <c r="T71" s="220">
        <v>372.53194011842868</v>
      </c>
      <c r="U71" s="220">
        <v>1396.9947754441075</v>
      </c>
      <c r="V71" s="220">
        <v>4749.7822365099655</v>
      </c>
      <c r="W71" s="220">
        <v>894.07665628422887</v>
      </c>
      <c r="X71" s="220">
        <v>1024.4628353256787</v>
      </c>
      <c r="Y71" s="220">
        <v>3874.3321772316581</v>
      </c>
      <c r="Z71" s="194">
        <v>2003.2519255861553</v>
      </c>
      <c r="AA71" s="220">
        <v>4180.6996707884982</v>
      </c>
      <c r="AB71" s="220">
        <v>836.1399341576996</v>
      </c>
      <c r="AC71" s="194">
        <v>0</v>
      </c>
      <c r="AD71" s="220">
        <v>0</v>
      </c>
      <c r="AE71" s="220">
        <v>4441.9934002127793</v>
      </c>
      <c r="AF71" s="220">
        <v>2665.1960401276679</v>
      </c>
      <c r="AG71" s="220">
        <v>2874.2310236670924</v>
      </c>
      <c r="AH71" s="220">
        <v>0</v>
      </c>
      <c r="AI71" s="220">
        <v>0</v>
      </c>
      <c r="AJ71" s="221">
        <v>2874.2310236670924</v>
      </c>
      <c r="AK71" s="194">
        <v>0</v>
      </c>
      <c r="AL71" s="194">
        <v>0</v>
      </c>
      <c r="AM71" s="194">
        <v>0</v>
      </c>
      <c r="AN71" s="194">
        <v>6402.2349620231062</v>
      </c>
      <c r="AO71" s="194">
        <v>0</v>
      </c>
      <c r="AP71" s="194">
        <v>5238.1922416552679</v>
      </c>
      <c r="AQ71" s="220">
        <v>0</v>
      </c>
      <c r="AR71" s="220">
        <v>0</v>
      </c>
      <c r="AS71" s="220">
        <v>0</v>
      </c>
      <c r="AT71" s="347">
        <f>SUM(E71:AS71)</f>
        <v>58970.224932394958</v>
      </c>
      <c r="AU71" s="79"/>
      <c r="AV71" s="284">
        <f>$AT71/4</f>
        <v>14742.55623309874</v>
      </c>
      <c r="AW71" s="284">
        <f t="shared" si="90"/>
        <v>14742.55623309874</v>
      </c>
      <c r="AX71" s="284">
        <f t="shared" si="90"/>
        <v>14742.55623309874</v>
      </c>
      <c r="AY71" s="284">
        <f t="shared" si="90"/>
        <v>14742.55623309874</v>
      </c>
      <c r="AZ71" s="285">
        <f t="shared" si="88"/>
        <v>58970.224932394958</v>
      </c>
      <c r="BA71" s="38"/>
      <c r="BB71" s="108">
        <f>SUM(E71:N71)</f>
        <v>7579.4757051914439</v>
      </c>
      <c r="BC71" s="101">
        <f>SUM(O71:Y71)</f>
        <v>19874.579005318174</v>
      </c>
      <c r="BD71" s="101">
        <f>SUM(Z71:AJ71)</f>
        <v>19875.743018206984</v>
      </c>
      <c r="BE71" s="101">
        <f>SUM(AK71:AQ71)</f>
        <v>11640.427203678373</v>
      </c>
      <c r="BF71" s="316">
        <f t="shared" si="21"/>
        <v>0</v>
      </c>
      <c r="BG71" s="306">
        <f t="shared" si="89"/>
        <v>0</v>
      </c>
      <c r="BH71" s="114">
        <f t="shared" si="91"/>
        <v>58970.224932394973</v>
      </c>
      <c r="BI71" s="29"/>
    </row>
    <row r="72" spans="1:61" ht="30" x14ac:dyDescent="0.25">
      <c r="A72" s="28"/>
      <c r="B72" s="59"/>
      <c r="C72" s="47">
        <v>3204</v>
      </c>
      <c r="D72" s="52" t="s">
        <v>44</v>
      </c>
      <c r="E72" s="251">
        <v>0</v>
      </c>
      <c r="F72" s="194">
        <v>0</v>
      </c>
      <c r="G72" s="194">
        <v>0</v>
      </c>
      <c r="H72" s="194">
        <v>0</v>
      </c>
      <c r="I72" s="220">
        <v>0</v>
      </c>
      <c r="J72" s="220">
        <v>220.33359608114662</v>
      </c>
      <c r="K72" s="220">
        <v>0</v>
      </c>
      <c r="L72" s="254">
        <v>220.33359608114662</v>
      </c>
      <c r="M72" s="254">
        <v>0</v>
      </c>
      <c r="N72" s="221">
        <v>1872.8355666897464</v>
      </c>
      <c r="O72" s="251">
        <v>0</v>
      </c>
      <c r="P72" s="194">
        <v>791.63037275166096</v>
      </c>
      <c r="Q72" s="194">
        <v>791.63037275166096</v>
      </c>
      <c r="R72" s="194">
        <v>791.63037275166096</v>
      </c>
      <c r="S72" s="194">
        <v>2374.8911182549828</v>
      </c>
      <c r="T72" s="220">
        <v>0</v>
      </c>
      <c r="U72" s="220">
        <v>0</v>
      </c>
      <c r="V72" s="220">
        <v>1257.2952978996968</v>
      </c>
      <c r="W72" s="220">
        <v>1676.3937305329291</v>
      </c>
      <c r="X72" s="220">
        <v>186.26597005921434</v>
      </c>
      <c r="Y72" s="220">
        <v>2561.1570883141972</v>
      </c>
      <c r="Z72" s="194">
        <v>174.19581961618741</v>
      </c>
      <c r="AA72" s="220">
        <v>522.58745884856228</v>
      </c>
      <c r="AB72" s="220">
        <v>1567.7623765456869</v>
      </c>
      <c r="AC72" s="194">
        <v>522.58745884856228</v>
      </c>
      <c r="AD72" s="220">
        <v>0</v>
      </c>
      <c r="AE72" s="220">
        <v>653.23432356070282</v>
      </c>
      <c r="AF72" s="220">
        <v>2220.9967001063897</v>
      </c>
      <c r="AG72" s="220">
        <v>522.58745884856228</v>
      </c>
      <c r="AH72" s="220">
        <v>0</v>
      </c>
      <c r="AI72" s="220">
        <v>522.58745884856228</v>
      </c>
      <c r="AJ72" s="221">
        <v>0</v>
      </c>
      <c r="AK72" s="194">
        <v>0</v>
      </c>
      <c r="AL72" s="194">
        <v>0</v>
      </c>
      <c r="AM72" s="194">
        <v>0</v>
      </c>
      <c r="AN72" s="194">
        <v>1164.0427203678373</v>
      </c>
      <c r="AO72" s="194">
        <v>0</v>
      </c>
      <c r="AP72" s="194">
        <v>1164.0427203678373</v>
      </c>
      <c r="AQ72" s="220">
        <v>0</v>
      </c>
      <c r="AR72" s="220">
        <v>0</v>
      </c>
      <c r="AS72" s="220">
        <v>0</v>
      </c>
      <c r="AT72" s="347">
        <f>SUM(E72:AS72)</f>
        <v>21779.021578126936</v>
      </c>
      <c r="AU72" s="79"/>
      <c r="AV72" s="284">
        <f>$AT72/4</f>
        <v>5444.7553945317341</v>
      </c>
      <c r="AW72" s="284">
        <f t="shared" ref="AW72:AY72" si="92">$AT72/4</f>
        <v>5444.7553945317341</v>
      </c>
      <c r="AX72" s="284">
        <f t="shared" si="92"/>
        <v>5444.7553945317341</v>
      </c>
      <c r="AY72" s="284">
        <f t="shared" si="92"/>
        <v>5444.7553945317341</v>
      </c>
      <c r="AZ72" s="285">
        <f t="shared" si="88"/>
        <v>21779.021578126936</v>
      </c>
      <c r="BA72" s="38"/>
      <c r="BB72" s="108">
        <f>SUM(E72:N72)</f>
        <v>2313.5027588520397</v>
      </c>
      <c r="BC72" s="101">
        <f>SUM(O72:Y72)</f>
        <v>10430.894323316003</v>
      </c>
      <c r="BD72" s="101">
        <f>SUM(Z72:AJ72)</f>
        <v>6706.5390552232147</v>
      </c>
      <c r="BE72" s="101">
        <f>SUM(AK72:AQ72)</f>
        <v>2328.0854407356746</v>
      </c>
      <c r="BF72" s="316">
        <f t="shared" si="21"/>
        <v>0</v>
      </c>
      <c r="BG72" s="306">
        <f t="shared" si="89"/>
        <v>0</v>
      </c>
      <c r="BH72" s="114">
        <f t="shared" si="91"/>
        <v>21779.021578126929</v>
      </c>
      <c r="BI72" s="29"/>
    </row>
    <row r="73" spans="1:61" ht="30" x14ac:dyDescent="0.25">
      <c r="A73" s="28"/>
      <c r="B73" s="59"/>
      <c r="C73" s="47">
        <v>3205</v>
      </c>
      <c r="D73" s="52" t="s">
        <v>45</v>
      </c>
      <c r="E73" s="251">
        <v>0</v>
      </c>
      <c r="F73" s="194">
        <v>0</v>
      </c>
      <c r="G73" s="194">
        <v>0</v>
      </c>
      <c r="H73" s="194">
        <v>0</v>
      </c>
      <c r="I73" s="220">
        <v>0</v>
      </c>
      <c r="J73" s="220">
        <v>3415.1707392577728</v>
      </c>
      <c r="K73" s="220">
        <v>1542.3351725680266</v>
      </c>
      <c r="L73" s="254">
        <v>440.66719216229325</v>
      </c>
      <c r="M73" s="254">
        <v>0</v>
      </c>
      <c r="N73" s="221">
        <v>1872.8355666897464</v>
      </c>
      <c r="O73" s="251">
        <v>0</v>
      </c>
      <c r="P73" s="194">
        <v>1350.428282929304</v>
      </c>
      <c r="Q73" s="194">
        <v>791.63037275166096</v>
      </c>
      <c r="R73" s="194">
        <v>977.89634281087524</v>
      </c>
      <c r="S73" s="194">
        <v>2561.1570883141972</v>
      </c>
      <c r="T73" s="220">
        <v>186.26597005921434</v>
      </c>
      <c r="U73" s="220">
        <v>977.89634281087524</v>
      </c>
      <c r="V73" s="220">
        <v>4330.6838038767337</v>
      </c>
      <c r="W73" s="220">
        <v>1676.3937305329291</v>
      </c>
      <c r="X73" s="220">
        <v>1350.4282829293038</v>
      </c>
      <c r="Y73" s="220">
        <v>3725.3194011842866</v>
      </c>
      <c r="Z73" s="194">
        <v>1785.5071510659211</v>
      </c>
      <c r="AA73" s="220">
        <v>4703.2871296370604</v>
      </c>
      <c r="AB73" s="220">
        <v>1567.7623765456869</v>
      </c>
      <c r="AC73" s="194">
        <v>522.58745884856228</v>
      </c>
      <c r="AD73" s="220">
        <v>0</v>
      </c>
      <c r="AE73" s="220">
        <v>3527.4653472277955</v>
      </c>
      <c r="AF73" s="220">
        <v>2220.9967001063897</v>
      </c>
      <c r="AG73" s="220">
        <v>3788.7590766520766</v>
      </c>
      <c r="AH73" s="220">
        <v>0</v>
      </c>
      <c r="AI73" s="220">
        <v>522.58745884856228</v>
      </c>
      <c r="AJ73" s="221">
        <v>3266.1716178035144</v>
      </c>
      <c r="AK73" s="194">
        <v>0</v>
      </c>
      <c r="AL73" s="194">
        <v>0</v>
      </c>
      <c r="AM73" s="194">
        <v>0</v>
      </c>
      <c r="AN73" s="194">
        <v>8439.3097226668215</v>
      </c>
      <c r="AO73" s="194">
        <v>0</v>
      </c>
      <c r="AP73" s="194">
        <v>5820.2136018391866</v>
      </c>
      <c r="AQ73" s="220">
        <v>0</v>
      </c>
      <c r="AR73" s="220">
        <v>0</v>
      </c>
      <c r="AS73" s="220">
        <v>0</v>
      </c>
      <c r="AT73" s="347">
        <f>SUM(E73:AS73)</f>
        <v>61363.755930118787</v>
      </c>
      <c r="AU73" s="79"/>
      <c r="AV73" s="284">
        <f>$AT73/4</f>
        <v>15340.938982529697</v>
      </c>
      <c r="AW73" s="284">
        <f t="shared" si="90"/>
        <v>15340.938982529697</v>
      </c>
      <c r="AX73" s="284">
        <f t="shared" si="90"/>
        <v>15340.938982529697</v>
      </c>
      <c r="AY73" s="284">
        <f t="shared" si="90"/>
        <v>15340.938982529697</v>
      </c>
      <c r="AZ73" s="285">
        <f t="shared" si="88"/>
        <v>61363.755930118787</v>
      </c>
      <c r="BA73" s="38"/>
      <c r="BB73" s="108">
        <f>SUM(E73:N73)</f>
        <v>7271.0086706778384</v>
      </c>
      <c r="BC73" s="101">
        <f>SUM(O73:Y73)</f>
        <v>17928.09961819938</v>
      </c>
      <c r="BD73" s="101">
        <f>SUM(Z73:AJ73)</f>
        <v>21905.124316735568</v>
      </c>
      <c r="BE73" s="101">
        <f>SUM(AK73:AQ73)</f>
        <v>14259.523324506008</v>
      </c>
      <c r="BF73" s="316">
        <f t="shared" si="21"/>
        <v>0</v>
      </c>
      <c r="BG73" s="306">
        <f t="shared" si="89"/>
        <v>0</v>
      </c>
      <c r="BH73" s="114">
        <f t="shared" si="91"/>
        <v>61363.755930118794</v>
      </c>
      <c r="BI73" s="29"/>
    </row>
    <row r="74" spans="1:61" x14ac:dyDescent="0.25">
      <c r="A74" s="28"/>
      <c r="B74" s="59"/>
      <c r="C74" s="47"/>
      <c r="D74" s="52"/>
      <c r="E74" s="251"/>
      <c r="F74" s="194"/>
      <c r="G74" s="194"/>
      <c r="H74" s="194"/>
      <c r="I74" s="220"/>
      <c r="J74" s="220"/>
      <c r="K74" s="220"/>
      <c r="L74" s="254"/>
      <c r="M74" s="254"/>
      <c r="N74" s="221"/>
      <c r="O74" s="251"/>
      <c r="P74" s="194"/>
      <c r="Q74" s="194"/>
      <c r="R74" s="194"/>
      <c r="S74" s="194"/>
      <c r="T74" s="220"/>
      <c r="U74" s="220"/>
      <c r="V74" s="220"/>
      <c r="W74" s="220"/>
      <c r="X74" s="220"/>
      <c r="Y74" s="220"/>
      <c r="Z74" s="194"/>
      <c r="AA74" s="220"/>
      <c r="AB74" s="220"/>
      <c r="AC74" s="220"/>
      <c r="AD74" s="220"/>
      <c r="AE74" s="220"/>
      <c r="AF74" s="220"/>
      <c r="AG74" s="220"/>
      <c r="AH74" s="220"/>
      <c r="AI74" s="220"/>
      <c r="AJ74" s="221"/>
      <c r="AK74" s="194"/>
      <c r="AL74" s="194"/>
      <c r="AM74" s="194"/>
      <c r="AN74" s="194"/>
      <c r="AO74" s="194"/>
      <c r="AP74" s="194"/>
      <c r="AQ74" s="220"/>
      <c r="AR74" s="220"/>
      <c r="AS74" s="220"/>
      <c r="AT74" s="221"/>
      <c r="AU74" s="78"/>
      <c r="AV74" s="281"/>
      <c r="AW74" s="282"/>
      <c r="AX74" s="282"/>
      <c r="AY74" s="282"/>
      <c r="AZ74" s="283"/>
      <c r="BA74" s="38"/>
      <c r="BB74" s="108"/>
      <c r="BC74" s="101"/>
      <c r="BD74" s="101"/>
      <c r="BE74" s="101"/>
      <c r="BF74" s="316">
        <f t="shared" si="21"/>
        <v>0</v>
      </c>
      <c r="BG74" s="306"/>
      <c r="BH74" s="114"/>
      <c r="BI74" s="29"/>
    </row>
    <row r="75" spans="1:61" x14ac:dyDescent="0.25">
      <c r="A75" s="56"/>
      <c r="B75" s="59"/>
      <c r="C75" s="59">
        <v>3299</v>
      </c>
      <c r="D75" s="61" t="s">
        <v>18</v>
      </c>
      <c r="E75" s="286">
        <f t="shared" ref="E75:AQ75" si="93">SUM(E69:E73)</f>
        <v>0</v>
      </c>
      <c r="F75" s="286">
        <f t="shared" si="93"/>
        <v>969.46782275704516</v>
      </c>
      <c r="G75" s="286">
        <f t="shared" si="93"/>
        <v>1322.0015764868799</v>
      </c>
      <c r="H75" s="286">
        <f t="shared" si="93"/>
        <v>661.00078824343996</v>
      </c>
      <c r="I75" s="222">
        <f t="shared" si="93"/>
        <v>220.33359608114662</v>
      </c>
      <c r="J75" s="222">
        <f t="shared" si="93"/>
        <v>5728.6734981098125</v>
      </c>
      <c r="K75" s="222">
        <f t="shared" si="93"/>
        <v>3084.6703451360531</v>
      </c>
      <c r="L75" s="222">
        <f t="shared" si="93"/>
        <v>1652.5019706085998</v>
      </c>
      <c r="M75" s="222">
        <f t="shared" si="93"/>
        <v>110.16679804057331</v>
      </c>
      <c r="N75" s="223">
        <f t="shared" si="93"/>
        <v>12034.621017952228</v>
      </c>
      <c r="O75" s="286">
        <f t="shared" si="93"/>
        <v>0</v>
      </c>
      <c r="P75" s="286">
        <f t="shared" si="93"/>
        <v>6726.06417883823</v>
      </c>
      <c r="Q75" s="286">
        <f t="shared" si="93"/>
        <v>5161.430030340829</v>
      </c>
      <c r="R75" s="286">
        <f t="shared" si="93"/>
        <v>5608.4683584829436</v>
      </c>
      <c r="S75" s="286">
        <f t="shared" si="93"/>
        <v>15819.568837129074</v>
      </c>
      <c r="T75" s="222">
        <f t="shared" si="93"/>
        <v>558.79791017764296</v>
      </c>
      <c r="U75" s="222">
        <f t="shared" si="93"/>
        <v>3268.9677745392119</v>
      </c>
      <c r="V75" s="222">
        <f t="shared" si="93"/>
        <v>11740.344092832282</v>
      </c>
      <c r="W75" s="222">
        <f t="shared" si="93"/>
        <v>10449.520920321926</v>
      </c>
      <c r="X75" s="222">
        <f t="shared" ref="X75:Y75" si="94">SUM(X69:X73)</f>
        <v>2654.2900733438041</v>
      </c>
      <c r="Y75" s="222">
        <f t="shared" si="94"/>
        <v>17915.061000295234</v>
      </c>
      <c r="Z75" s="224">
        <f t="shared" ref="Z75:AP75" si="95">SUM(Z69:Z73)</f>
        <v>4050.0528060763572</v>
      </c>
      <c r="AA75" s="222">
        <f t="shared" si="95"/>
        <v>10242.714193431821</v>
      </c>
      <c r="AB75" s="222">
        <f t="shared" si="95"/>
        <v>9511.0917510438339</v>
      </c>
      <c r="AC75" s="222">
        <f t="shared" si="95"/>
        <v>1045.1749176971246</v>
      </c>
      <c r="AD75" s="222">
        <f t="shared" si="95"/>
        <v>0</v>
      </c>
      <c r="AE75" s="222">
        <f t="shared" si="95"/>
        <v>9934.3875927111694</v>
      </c>
      <c r="AF75" s="222">
        <f t="shared" si="95"/>
        <v>14271.863501154236</v>
      </c>
      <c r="AG75" s="222">
        <f t="shared" si="95"/>
        <v>7446.8712885920122</v>
      </c>
      <c r="AH75" s="222">
        <f t="shared" si="95"/>
        <v>0</v>
      </c>
      <c r="AI75" s="222">
        <f t="shared" si="95"/>
        <v>1045.1749176971246</v>
      </c>
      <c r="AJ75" s="223">
        <f t="shared" si="95"/>
        <v>6401.6963708948879</v>
      </c>
      <c r="AK75" s="224">
        <f t="shared" si="95"/>
        <v>0</v>
      </c>
      <c r="AL75" s="224">
        <f t="shared" si="95"/>
        <v>0</v>
      </c>
      <c r="AM75" s="224">
        <f t="shared" si="95"/>
        <v>0</v>
      </c>
      <c r="AN75" s="224">
        <f t="shared" si="95"/>
        <v>16587.608765241683</v>
      </c>
      <c r="AO75" s="224">
        <f t="shared" si="95"/>
        <v>0</v>
      </c>
      <c r="AP75" s="224">
        <f t="shared" si="95"/>
        <v>19497.715566161274</v>
      </c>
      <c r="AQ75" s="222">
        <f t="shared" si="93"/>
        <v>0</v>
      </c>
      <c r="AR75" s="222">
        <f t="shared" ref="AR75" si="96">SUM(AR69:AR73)</f>
        <v>0</v>
      </c>
      <c r="AS75" s="222">
        <f t="shared" ref="AS75" si="97">SUM(AS69:AS73)</f>
        <v>0</v>
      </c>
      <c r="AT75" s="223">
        <f>SUM(AT69:AT73)</f>
        <v>205720.30226041845</v>
      </c>
      <c r="AU75" s="64"/>
      <c r="AV75" s="286">
        <f>SUM(AV69:AV73)</f>
        <v>51430.075565104613</v>
      </c>
      <c r="AW75" s="222">
        <f t="shared" ref="AW75:AZ75" si="98">SUM(AW69:AW73)</f>
        <v>51430.075565104613</v>
      </c>
      <c r="AX75" s="222">
        <f t="shared" si="98"/>
        <v>51430.075565104613</v>
      </c>
      <c r="AY75" s="222">
        <f t="shared" si="98"/>
        <v>51430.075565104613</v>
      </c>
      <c r="AZ75" s="287">
        <f t="shared" si="98"/>
        <v>205720.30226041845</v>
      </c>
      <c r="BA75" s="38"/>
      <c r="BB75" s="116">
        <f>SUM(E75:N75)</f>
        <v>25783.437413415777</v>
      </c>
      <c r="BC75" s="117">
        <f>SUM(O75:Y75)</f>
        <v>79902.513176301189</v>
      </c>
      <c r="BD75" s="117">
        <f>SUM(Z75:AJ75)</f>
        <v>63949.027339298569</v>
      </c>
      <c r="BE75" s="117">
        <f>SUM(AK75:AQ75)</f>
        <v>36085.324331402953</v>
      </c>
      <c r="BF75" s="317">
        <f t="shared" si="21"/>
        <v>0</v>
      </c>
      <c r="BG75" s="307">
        <f t="shared" ref="BG75" si="99">AS75</f>
        <v>0</v>
      </c>
      <c r="BH75" s="118">
        <f>SUM(BB75:BE75)</f>
        <v>205720.30226041848</v>
      </c>
      <c r="BI75" s="29"/>
    </row>
    <row r="76" spans="1:61" x14ac:dyDescent="0.25">
      <c r="A76" s="33"/>
      <c r="B76" s="34"/>
      <c r="C76" s="34"/>
      <c r="D76" s="35"/>
      <c r="E76" s="334"/>
      <c r="F76" s="203"/>
      <c r="G76" s="203"/>
      <c r="H76" s="203"/>
      <c r="I76" s="203"/>
      <c r="J76" s="203"/>
      <c r="K76" s="203"/>
      <c r="L76" s="203"/>
      <c r="M76" s="203"/>
      <c r="N76" s="204"/>
      <c r="O76" s="334"/>
      <c r="P76" s="203"/>
      <c r="Q76" s="203"/>
      <c r="R76" s="203"/>
      <c r="S76" s="203"/>
      <c r="T76" s="203"/>
      <c r="U76" s="203"/>
      <c r="V76" s="203"/>
      <c r="W76" s="203"/>
      <c r="X76" s="218"/>
      <c r="Y76" s="203"/>
      <c r="Z76" s="203"/>
      <c r="AA76" s="203"/>
      <c r="AB76" s="203"/>
      <c r="AC76" s="203"/>
      <c r="AD76" s="203"/>
      <c r="AE76" s="203"/>
      <c r="AF76" s="203"/>
      <c r="AG76" s="203"/>
      <c r="AH76" s="203"/>
      <c r="AI76" s="203"/>
      <c r="AJ76" s="204"/>
      <c r="AK76" s="203"/>
      <c r="AL76" s="203"/>
      <c r="AM76" s="203"/>
      <c r="AN76" s="203"/>
      <c r="AO76" s="203"/>
      <c r="AP76" s="203"/>
      <c r="AQ76" s="203"/>
      <c r="AR76" s="203"/>
      <c r="AS76" s="203"/>
      <c r="AT76" s="204"/>
      <c r="AU76" s="36"/>
      <c r="AV76" s="281"/>
      <c r="AW76" s="282"/>
      <c r="AX76" s="282"/>
      <c r="AY76" s="282"/>
      <c r="AZ76" s="283"/>
      <c r="BA76" s="38"/>
      <c r="BB76" s="108"/>
      <c r="BC76" s="101"/>
      <c r="BD76" s="101"/>
      <c r="BE76" s="101"/>
      <c r="BF76" s="316" t="s">
        <v>6</v>
      </c>
      <c r="BG76" s="306"/>
      <c r="BH76" s="114"/>
      <c r="BI76" s="29"/>
    </row>
    <row r="77" spans="1:61" x14ac:dyDescent="0.25">
      <c r="A77" s="28"/>
      <c r="B77" s="59">
        <v>3300</v>
      </c>
      <c r="C77" s="59" t="s">
        <v>46</v>
      </c>
      <c r="D77" s="60"/>
      <c r="E77" s="297"/>
      <c r="F77" s="207"/>
      <c r="G77" s="207"/>
      <c r="H77" s="207"/>
      <c r="I77" s="205"/>
      <c r="J77" s="205"/>
      <c r="K77" s="205"/>
      <c r="L77" s="208"/>
      <c r="M77" s="208"/>
      <c r="N77" s="206"/>
      <c r="O77" s="297"/>
      <c r="P77" s="207"/>
      <c r="Q77" s="207"/>
      <c r="R77" s="207"/>
      <c r="S77" s="207"/>
      <c r="T77" s="205"/>
      <c r="U77" s="205"/>
      <c r="V77" s="205"/>
      <c r="W77" s="205"/>
      <c r="X77" s="205"/>
      <c r="Y77" s="205"/>
      <c r="Z77" s="207"/>
      <c r="AA77" s="205"/>
      <c r="AB77" s="205"/>
      <c r="AC77" s="205"/>
      <c r="AD77" s="205"/>
      <c r="AE77" s="205"/>
      <c r="AF77" s="205"/>
      <c r="AG77" s="205"/>
      <c r="AH77" s="205"/>
      <c r="AI77" s="205"/>
      <c r="AJ77" s="206"/>
      <c r="AK77" s="207"/>
      <c r="AL77" s="207"/>
      <c r="AM77" s="207"/>
      <c r="AN77" s="207"/>
      <c r="AO77" s="207"/>
      <c r="AP77" s="207"/>
      <c r="AQ77" s="205"/>
      <c r="AR77" s="208"/>
      <c r="AS77" s="208"/>
      <c r="AT77" s="206"/>
      <c r="AU77" s="73"/>
      <c r="AV77" s="281"/>
      <c r="AW77" s="282"/>
      <c r="AX77" s="282"/>
      <c r="AY77" s="282"/>
      <c r="AZ77" s="283"/>
      <c r="BA77" s="38"/>
      <c r="BB77" s="108"/>
      <c r="BC77" s="101"/>
      <c r="BD77" s="101"/>
      <c r="BE77" s="101"/>
      <c r="BF77" s="316" t="s">
        <v>6</v>
      </c>
      <c r="BG77" s="306"/>
      <c r="BH77" s="114"/>
      <c r="BI77" s="29"/>
    </row>
    <row r="78" spans="1:61" x14ac:dyDescent="0.25">
      <c r="A78" s="28"/>
      <c r="B78" s="59"/>
      <c r="C78" s="47">
        <v>3301</v>
      </c>
      <c r="D78" s="52" t="s">
        <v>47</v>
      </c>
      <c r="E78" s="251">
        <v>0</v>
      </c>
      <c r="F78" s="194">
        <v>0</v>
      </c>
      <c r="G78" s="194">
        <v>0</v>
      </c>
      <c r="H78" s="194">
        <v>0</v>
      </c>
      <c r="I78" s="220">
        <v>0</v>
      </c>
      <c r="J78" s="220">
        <v>0</v>
      </c>
      <c r="K78" s="220">
        <v>0</v>
      </c>
      <c r="L78" s="254">
        <v>0</v>
      </c>
      <c r="M78" s="254">
        <v>0</v>
      </c>
      <c r="N78" s="221">
        <v>0</v>
      </c>
      <c r="O78" s="251">
        <v>0</v>
      </c>
      <c r="P78" s="194">
        <v>0</v>
      </c>
      <c r="Q78" s="194">
        <v>0</v>
      </c>
      <c r="R78" s="194">
        <v>0</v>
      </c>
      <c r="S78" s="194">
        <v>0</v>
      </c>
      <c r="T78" s="220">
        <v>0</v>
      </c>
      <c r="U78" s="220">
        <v>0</v>
      </c>
      <c r="V78" s="220">
        <v>0</v>
      </c>
      <c r="W78" s="220">
        <v>0</v>
      </c>
      <c r="X78" s="220">
        <v>0</v>
      </c>
      <c r="Y78" s="220">
        <v>0</v>
      </c>
      <c r="Z78" s="194">
        <v>0</v>
      </c>
      <c r="AA78" s="220">
        <v>0</v>
      </c>
      <c r="AB78" s="220">
        <v>0</v>
      </c>
      <c r="AC78" s="194">
        <v>0</v>
      </c>
      <c r="AD78" s="220">
        <v>0</v>
      </c>
      <c r="AE78" s="220">
        <v>0</v>
      </c>
      <c r="AF78" s="194">
        <v>0</v>
      </c>
      <c r="AG78" s="220">
        <v>0</v>
      </c>
      <c r="AH78" s="220">
        <v>0</v>
      </c>
      <c r="AI78" s="220">
        <v>0</v>
      </c>
      <c r="AJ78" s="221">
        <v>0</v>
      </c>
      <c r="AK78" s="194">
        <v>0</v>
      </c>
      <c r="AL78" s="194">
        <v>0</v>
      </c>
      <c r="AM78" s="194">
        <v>0</v>
      </c>
      <c r="AN78" s="194">
        <v>0</v>
      </c>
      <c r="AO78" s="194">
        <v>0</v>
      </c>
      <c r="AP78" s="194">
        <v>0</v>
      </c>
      <c r="AQ78" s="220">
        <v>0</v>
      </c>
      <c r="AR78" s="220">
        <v>52238</v>
      </c>
      <c r="AS78" s="220">
        <v>0</v>
      </c>
      <c r="AT78" s="347">
        <f>SUM(E78:AS78)</f>
        <v>52238</v>
      </c>
      <c r="AU78" s="79"/>
      <c r="AV78" s="284">
        <f>$AT78/4</f>
        <v>13059.5</v>
      </c>
      <c r="AW78" s="284">
        <f t="shared" ref="AW78:AY78" si="100">$AT78/4</f>
        <v>13059.5</v>
      </c>
      <c r="AX78" s="284">
        <f t="shared" si="100"/>
        <v>13059.5</v>
      </c>
      <c r="AY78" s="284">
        <f t="shared" si="100"/>
        <v>13059.5</v>
      </c>
      <c r="AZ78" s="285">
        <f t="shared" ref="AZ78:AZ81" si="101">SUM(AV78:AY78)</f>
        <v>52238</v>
      </c>
      <c r="BA78" s="38"/>
      <c r="BB78" s="108">
        <f>SUM(E78:N78)</f>
        <v>0</v>
      </c>
      <c r="BC78" s="101">
        <f>SUM(O78:Y78)</f>
        <v>0</v>
      </c>
      <c r="BD78" s="101">
        <f>SUM(Z78:AJ78)</f>
        <v>0</v>
      </c>
      <c r="BE78" s="101">
        <f>SUM(AK78:AQ78)</f>
        <v>0</v>
      </c>
      <c r="BF78" s="316">
        <f t="shared" si="21"/>
        <v>52238</v>
      </c>
      <c r="BG78" s="306">
        <f t="shared" ref="BG78:BG85" si="102">AS78</f>
        <v>0</v>
      </c>
      <c r="BH78" s="114">
        <f t="shared" ref="BH78:BH81" si="103">SUM(BB78:BG78)</f>
        <v>52238</v>
      </c>
      <c r="BI78" s="29"/>
    </row>
    <row r="79" spans="1:61" x14ac:dyDescent="0.25">
      <c r="A79" s="28"/>
      <c r="B79" s="59"/>
      <c r="C79" s="47">
        <v>3302</v>
      </c>
      <c r="D79" s="52" t="s">
        <v>48</v>
      </c>
      <c r="E79" s="251">
        <v>1194.2080907598147</v>
      </c>
      <c r="F79" s="194">
        <v>440.66719216229325</v>
      </c>
      <c r="G79" s="194">
        <v>1432.1683745274531</v>
      </c>
      <c r="H79" s="194">
        <v>1762.668768649173</v>
      </c>
      <c r="I79" s="220">
        <v>1101.6679804057333</v>
      </c>
      <c r="J79" s="220">
        <v>881.33438432458649</v>
      </c>
      <c r="K79" s="220">
        <v>881.33438432458649</v>
      </c>
      <c r="L79" s="254">
        <v>2203.3359608114665</v>
      </c>
      <c r="M79" s="254">
        <v>0</v>
      </c>
      <c r="N79" s="221">
        <v>1767.075440570796</v>
      </c>
      <c r="O79" s="251">
        <v>0</v>
      </c>
      <c r="P79" s="194">
        <v>802.80633095521387</v>
      </c>
      <c r="Q79" s="194">
        <v>718.98664442856739</v>
      </c>
      <c r="R79" s="194">
        <v>998.38559951738887</v>
      </c>
      <c r="S79" s="194">
        <v>2240.7796198123483</v>
      </c>
      <c r="T79" s="220">
        <v>0</v>
      </c>
      <c r="U79" s="220">
        <v>83.81968652664645</v>
      </c>
      <c r="V79" s="220">
        <v>5615.9189972853128</v>
      </c>
      <c r="W79" s="220">
        <v>1346.7029635281197</v>
      </c>
      <c r="X79" s="220">
        <v>1601.8873425092434</v>
      </c>
      <c r="Y79" s="220">
        <v>3842.6669623215917</v>
      </c>
      <c r="Z79" s="194">
        <v>1498.0840486992117</v>
      </c>
      <c r="AA79" s="220">
        <v>4572.6402649249203</v>
      </c>
      <c r="AB79" s="220">
        <v>1259.4357758250351</v>
      </c>
      <c r="AC79" s="194">
        <v>0</v>
      </c>
      <c r="AD79" s="220">
        <v>1489.3742577184025</v>
      </c>
      <c r="AE79" s="220">
        <v>3762.6297037096483</v>
      </c>
      <c r="AF79" s="220">
        <v>2095.5757099827347</v>
      </c>
      <c r="AG79" s="220">
        <v>4494.2521460976359</v>
      </c>
      <c r="AH79" s="220">
        <v>0</v>
      </c>
      <c r="AI79" s="220">
        <v>0</v>
      </c>
      <c r="AJ79" s="221">
        <v>3004.8778883792329</v>
      </c>
      <c r="AK79" s="194">
        <v>0</v>
      </c>
      <c r="AL79" s="194">
        <v>0</v>
      </c>
      <c r="AM79" s="194">
        <v>3317.5217530483364</v>
      </c>
      <c r="AN79" s="194">
        <v>10010.767395163402</v>
      </c>
      <c r="AO79" s="194">
        <v>0</v>
      </c>
      <c r="AP79" s="194">
        <v>23862.875767540667</v>
      </c>
      <c r="AQ79" s="220">
        <v>0</v>
      </c>
      <c r="AR79" s="220"/>
      <c r="AS79" s="220">
        <v>0</v>
      </c>
      <c r="AT79" s="347">
        <f>SUM(E79:AS79)</f>
        <v>88284.449434509559</v>
      </c>
      <c r="AU79" s="79"/>
      <c r="AV79" s="284">
        <f t="shared" ref="AV79:AY81" si="104">$AT79/4</f>
        <v>22071.11235862739</v>
      </c>
      <c r="AW79" s="284">
        <f t="shared" si="104"/>
        <v>22071.11235862739</v>
      </c>
      <c r="AX79" s="284">
        <f t="shared" si="104"/>
        <v>22071.11235862739</v>
      </c>
      <c r="AY79" s="284">
        <f t="shared" si="104"/>
        <v>22071.11235862739</v>
      </c>
      <c r="AZ79" s="285">
        <f t="shared" si="101"/>
        <v>88284.449434509559</v>
      </c>
      <c r="BA79" s="38"/>
      <c r="BB79" s="108">
        <f>SUM(E79:N79)</f>
        <v>11664.460576535903</v>
      </c>
      <c r="BC79" s="101">
        <f>SUM(O79:Y79)</f>
        <v>17251.954146884433</v>
      </c>
      <c r="BD79" s="101">
        <f>SUM(Z79:AJ79)</f>
        <v>22176.869795336821</v>
      </c>
      <c r="BE79" s="101">
        <f>SUM(AK79:AQ79)</f>
        <v>37191.164915752408</v>
      </c>
      <c r="BF79" s="316">
        <f t="shared" si="21"/>
        <v>0</v>
      </c>
      <c r="BG79" s="306">
        <f t="shared" si="102"/>
        <v>0</v>
      </c>
      <c r="BH79" s="114">
        <f t="shared" si="103"/>
        <v>88284.449434509559</v>
      </c>
      <c r="BI79" s="29"/>
    </row>
    <row r="80" spans="1:61" ht="30" x14ac:dyDescent="0.25">
      <c r="A80" s="28"/>
      <c r="B80" s="59"/>
      <c r="C80" s="47">
        <v>3303</v>
      </c>
      <c r="D80" s="52" t="s">
        <v>49</v>
      </c>
      <c r="E80" s="251">
        <v>0</v>
      </c>
      <c r="F80" s="194">
        <v>0</v>
      </c>
      <c r="G80" s="194">
        <v>0</v>
      </c>
      <c r="H80" s="194">
        <v>0</v>
      </c>
      <c r="I80" s="220">
        <v>0</v>
      </c>
      <c r="J80" s="220">
        <v>0</v>
      </c>
      <c r="K80" s="220">
        <v>0</v>
      </c>
      <c r="L80" s="254">
        <v>0</v>
      </c>
      <c r="M80" s="254">
        <v>0</v>
      </c>
      <c r="N80" s="221">
        <v>0</v>
      </c>
      <c r="O80" s="251">
        <v>0</v>
      </c>
      <c r="P80" s="194">
        <v>0</v>
      </c>
      <c r="Q80" s="194">
        <v>0</v>
      </c>
      <c r="R80" s="194">
        <v>0</v>
      </c>
      <c r="S80" s="194">
        <v>0</v>
      </c>
      <c r="T80" s="220">
        <v>0</v>
      </c>
      <c r="U80" s="220">
        <v>0</v>
      </c>
      <c r="V80" s="220">
        <v>0</v>
      </c>
      <c r="W80" s="220">
        <v>0</v>
      </c>
      <c r="X80" s="220">
        <v>0</v>
      </c>
      <c r="Y80" s="220">
        <v>0</v>
      </c>
      <c r="Z80" s="194">
        <v>0</v>
      </c>
      <c r="AA80" s="220">
        <v>0</v>
      </c>
      <c r="AB80" s="220">
        <v>0</v>
      </c>
      <c r="AC80" s="194">
        <v>0</v>
      </c>
      <c r="AD80" s="220">
        <v>0</v>
      </c>
      <c r="AE80" s="220">
        <v>0</v>
      </c>
      <c r="AF80" s="194">
        <v>0</v>
      </c>
      <c r="AG80" s="220">
        <v>0</v>
      </c>
      <c r="AH80" s="220">
        <v>0</v>
      </c>
      <c r="AI80" s="220">
        <v>0</v>
      </c>
      <c r="AJ80" s="221">
        <v>0</v>
      </c>
      <c r="AK80" s="194">
        <v>0</v>
      </c>
      <c r="AL80" s="194">
        <v>0</v>
      </c>
      <c r="AM80" s="194">
        <v>0</v>
      </c>
      <c r="AN80" s="194">
        <v>0</v>
      </c>
      <c r="AO80" s="194">
        <v>0</v>
      </c>
      <c r="AP80" s="194">
        <v>0</v>
      </c>
      <c r="AQ80" s="220">
        <v>0</v>
      </c>
      <c r="AR80" s="220">
        <v>28326</v>
      </c>
      <c r="AS80" s="220">
        <v>0</v>
      </c>
      <c r="AT80" s="347">
        <f>SUM(E80:AS80)</f>
        <v>28326</v>
      </c>
      <c r="AU80" s="79"/>
      <c r="AV80" s="284">
        <f t="shared" si="104"/>
        <v>7081.5</v>
      </c>
      <c r="AW80" s="284">
        <f t="shared" si="104"/>
        <v>7081.5</v>
      </c>
      <c r="AX80" s="284">
        <f t="shared" si="104"/>
        <v>7081.5</v>
      </c>
      <c r="AY80" s="284">
        <f t="shared" si="104"/>
        <v>7081.5</v>
      </c>
      <c r="AZ80" s="285">
        <f t="shared" si="101"/>
        <v>28326</v>
      </c>
      <c r="BA80" s="38"/>
      <c r="BB80" s="108">
        <f>SUM(E80:N80)</f>
        <v>0</v>
      </c>
      <c r="BC80" s="101">
        <f>SUM(O80:Y80)</f>
        <v>0</v>
      </c>
      <c r="BD80" s="101">
        <f>SUM(Z80:AJ80)</f>
        <v>0</v>
      </c>
      <c r="BE80" s="101">
        <f>SUM(AK80:AQ80)</f>
        <v>0</v>
      </c>
      <c r="BF80" s="316">
        <f t="shared" si="21"/>
        <v>28326</v>
      </c>
      <c r="BG80" s="306">
        <f t="shared" si="102"/>
        <v>0</v>
      </c>
      <c r="BH80" s="114">
        <f t="shared" si="103"/>
        <v>28326</v>
      </c>
      <c r="BI80" s="29"/>
    </row>
    <row r="81" spans="1:61" x14ac:dyDescent="0.25">
      <c r="A81" s="28"/>
      <c r="B81" s="59"/>
      <c r="C81" s="47">
        <v>3304</v>
      </c>
      <c r="D81" s="52" t="s">
        <v>50</v>
      </c>
      <c r="E81" s="251">
        <v>0</v>
      </c>
      <c r="F81" s="194">
        <v>0</v>
      </c>
      <c r="G81" s="194">
        <v>0</v>
      </c>
      <c r="H81" s="194">
        <v>440.66719216229325</v>
      </c>
      <c r="I81" s="220">
        <v>0</v>
      </c>
      <c r="J81" s="220">
        <v>0</v>
      </c>
      <c r="K81" s="220">
        <v>661.00078824343996</v>
      </c>
      <c r="L81" s="254">
        <v>0</v>
      </c>
      <c r="M81" s="254">
        <v>0</v>
      </c>
      <c r="N81" s="221">
        <v>1101.6679804057333</v>
      </c>
      <c r="O81" s="251">
        <v>0</v>
      </c>
      <c r="P81" s="194">
        <v>465.66492514803588</v>
      </c>
      <c r="Q81" s="194">
        <v>465.66492514803588</v>
      </c>
      <c r="R81" s="194">
        <v>465.66492514803588</v>
      </c>
      <c r="S81" s="194">
        <v>1396.9947754441075</v>
      </c>
      <c r="T81" s="220">
        <v>0</v>
      </c>
      <c r="U81" s="220">
        <v>279.39895508882154</v>
      </c>
      <c r="V81" s="220">
        <v>1117.5958203552862</v>
      </c>
      <c r="W81" s="220">
        <v>0</v>
      </c>
      <c r="X81" s="220">
        <v>0</v>
      </c>
      <c r="Y81" s="220">
        <v>1396.9947754441075</v>
      </c>
      <c r="Z81" s="194">
        <v>0</v>
      </c>
      <c r="AA81" s="220">
        <v>261.29372942428114</v>
      </c>
      <c r="AB81" s="220">
        <v>0</v>
      </c>
      <c r="AC81" s="220">
        <v>0</v>
      </c>
      <c r="AD81" s="220">
        <v>0</v>
      </c>
      <c r="AE81" s="220">
        <v>1045.1749176971246</v>
      </c>
      <c r="AF81" s="220">
        <v>1306.4686471214056</v>
      </c>
      <c r="AG81" s="220">
        <v>0</v>
      </c>
      <c r="AH81" s="220">
        <v>0</v>
      </c>
      <c r="AI81" s="220">
        <v>0</v>
      </c>
      <c r="AJ81" s="221">
        <v>0</v>
      </c>
      <c r="AK81" s="194">
        <v>0</v>
      </c>
      <c r="AL81" s="194">
        <v>0</v>
      </c>
      <c r="AM81" s="194">
        <v>0</v>
      </c>
      <c r="AN81" s="194">
        <v>0</v>
      </c>
      <c r="AO81" s="194">
        <v>0</v>
      </c>
      <c r="AP81" s="194">
        <v>2910.1068009195933</v>
      </c>
      <c r="AQ81" s="220">
        <v>0</v>
      </c>
      <c r="AR81" s="220">
        <v>0</v>
      </c>
      <c r="AS81" s="220">
        <v>0</v>
      </c>
      <c r="AT81" s="347">
        <f>SUM(E81:AS81)</f>
        <v>13314.359157750303</v>
      </c>
      <c r="AU81" s="79"/>
      <c r="AV81" s="284">
        <f t="shared" si="104"/>
        <v>3328.5897894375757</v>
      </c>
      <c r="AW81" s="284">
        <f t="shared" si="104"/>
        <v>3328.5897894375757</v>
      </c>
      <c r="AX81" s="284">
        <f t="shared" si="104"/>
        <v>3328.5897894375757</v>
      </c>
      <c r="AY81" s="284">
        <f t="shared" si="104"/>
        <v>3328.5897894375757</v>
      </c>
      <c r="AZ81" s="285">
        <f t="shared" si="101"/>
        <v>13314.359157750303</v>
      </c>
      <c r="BA81" s="38"/>
      <c r="BB81" s="108">
        <f>SUM(E81:N81)</f>
        <v>2203.3359608114665</v>
      </c>
      <c r="BC81" s="101">
        <f>SUM(O81:Y81)</f>
        <v>5587.9791017764301</v>
      </c>
      <c r="BD81" s="101">
        <f>SUM(Z81:AJ81)</f>
        <v>2612.9372942428113</v>
      </c>
      <c r="BE81" s="101">
        <f>SUM(AK81:AQ81)</f>
        <v>2910.1068009195933</v>
      </c>
      <c r="BF81" s="316">
        <f t="shared" si="21"/>
        <v>0</v>
      </c>
      <c r="BG81" s="306">
        <f t="shared" si="102"/>
        <v>0</v>
      </c>
      <c r="BH81" s="114">
        <f t="shared" si="103"/>
        <v>13314.359157750301</v>
      </c>
      <c r="BI81" s="29"/>
    </row>
    <row r="82" spans="1:61" x14ac:dyDescent="0.25">
      <c r="A82" s="28"/>
      <c r="B82" s="59"/>
      <c r="C82" s="59"/>
      <c r="D82" s="52"/>
      <c r="E82" s="251"/>
      <c r="F82" s="194"/>
      <c r="G82" s="194"/>
      <c r="H82" s="194"/>
      <c r="I82" s="220"/>
      <c r="J82" s="220"/>
      <c r="K82" s="220"/>
      <c r="L82" s="254"/>
      <c r="M82" s="254"/>
      <c r="N82" s="221"/>
      <c r="O82" s="251"/>
      <c r="P82" s="194"/>
      <c r="Q82" s="194"/>
      <c r="R82" s="194"/>
      <c r="S82" s="194"/>
      <c r="T82" s="220"/>
      <c r="U82" s="220"/>
      <c r="V82" s="220"/>
      <c r="W82" s="220"/>
      <c r="X82" s="220"/>
      <c r="Y82" s="220"/>
      <c r="Z82" s="194"/>
      <c r="AA82" s="220"/>
      <c r="AB82" s="220"/>
      <c r="AC82" s="220"/>
      <c r="AD82" s="220"/>
      <c r="AE82" s="220"/>
      <c r="AF82" s="220"/>
      <c r="AG82" s="220"/>
      <c r="AH82" s="220"/>
      <c r="AI82" s="220"/>
      <c r="AJ82" s="221"/>
      <c r="AK82" s="194"/>
      <c r="AL82" s="194"/>
      <c r="AM82" s="194"/>
      <c r="AN82" s="194"/>
      <c r="AO82" s="194"/>
      <c r="AP82" s="194"/>
      <c r="AQ82" s="220"/>
      <c r="AR82" s="220">
        <v>0</v>
      </c>
      <c r="AS82" s="220"/>
      <c r="AT82" s="221"/>
      <c r="AU82" s="78"/>
      <c r="AV82" s="281"/>
      <c r="AW82" s="282"/>
      <c r="AX82" s="282"/>
      <c r="AY82" s="282"/>
      <c r="AZ82" s="283"/>
      <c r="BA82" s="38"/>
      <c r="BB82" s="108"/>
      <c r="BC82" s="101"/>
      <c r="BD82" s="101"/>
      <c r="BE82" s="101"/>
      <c r="BF82" s="316" t="s">
        <v>6</v>
      </c>
      <c r="BG82" s="306">
        <f t="shared" si="102"/>
        <v>0</v>
      </c>
      <c r="BH82" s="114"/>
      <c r="BI82" s="29"/>
    </row>
    <row r="83" spans="1:61" x14ac:dyDescent="0.25">
      <c r="A83" s="56"/>
      <c r="B83" s="59"/>
      <c r="C83" s="59">
        <v>3399</v>
      </c>
      <c r="D83" s="61" t="s">
        <v>18</v>
      </c>
      <c r="E83" s="286">
        <f t="shared" ref="E83:AQ83" si="105">SUM(E78:E81)</f>
        <v>1194.2080907598147</v>
      </c>
      <c r="F83" s="286">
        <f t="shared" si="105"/>
        <v>440.66719216229325</v>
      </c>
      <c r="G83" s="286">
        <f t="shared" si="105"/>
        <v>1432.1683745274531</v>
      </c>
      <c r="H83" s="286">
        <f t="shared" si="105"/>
        <v>2203.3359608114661</v>
      </c>
      <c r="I83" s="222">
        <f t="shared" si="105"/>
        <v>1101.6679804057333</v>
      </c>
      <c r="J83" s="222">
        <f t="shared" si="105"/>
        <v>881.33438432458649</v>
      </c>
      <c r="K83" s="222">
        <f t="shared" si="105"/>
        <v>1542.3351725680263</v>
      </c>
      <c r="L83" s="222">
        <f t="shared" si="105"/>
        <v>2203.3359608114665</v>
      </c>
      <c r="M83" s="222">
        <f t="shared" si="105"/>
        <v>0</v>
      </c>
      <c r="N83" s="223">
        <f t="shared" si="105"/>
        <v>2868.7434209765293</v>
      </c>
      <c r="O83" s="286">
        <f t="shared" si="105"/>
        <v>0</v>
      </c>
      <c r="P83" s="286">
        <f t="shared" si="105"/>
        <v>1268.4712561032497</v>
      </c>
      <c r="Q83" s="286">
        <f t="shared" si="105"/>
        <v>1184.6515695766034</v>
      </c>
      <c r="R83" s="286">
        <f t="shared" si="105"/>
        <v>1464.0505246654247</v>
      </c>
      <c r="S83" s="286">
        <f t="shared" si="105"/>
        <v>3637.774395256456</v>
      </c>
      <c r="T83" s="222">
        <f t="shared" si="105"/>
        <v>0</v>
      </c>
      <c r="U83" s="222">
        <f t="shared" si="105"/>
        <v>363.21864161546796</v>
      </c>
      <c r="V83" s="222">
        <f t="shared" si="105"/>
        <v>6733.5148176405992</v>
      </c>
      <c r="W83" s="222">
        <f t="shared" si="105"/>
        <v>1346.7029635281197</v>
      </c>
      <c r="X83" s="222">
        <f t="shared" si="105"/>
        <v>1601.8873425092434</v>
      </c>
      <c r="Y83" s="222">
        <f t="shared" si="105"/>
        <v>5239.6617377656994</v>
      </c>
      <c r="Z83" s="224">
        <f t="shared" ref="Z83:AP83" si="106">SUM(Z78:Z81)</f>
        <v>1498.0840486992117</v>
      </c>
      <c r="AA83" s="222">
        <f t="shared" si="106"/>
        <v>4833.9339943492014</v>
      </c>
      <c r="AB83" s="222">
        <f t="shared" si="106"/>
        <v>1259.4357758250351</v>
      </c>
      <c r="AC83" s="222">
        <f t="shared" si="106"/>
        <v>0</v>
      </c>
      <c r="AD83" s="222">
        <f t="shared" si="106"/>
        <v>1489.3742577184025</v>
      </c>
      <c r="AE83" s="222">
        <f t="shared" si="106"/>
        <v>4807.8046214067726</v>
      </c>
      <c r="AF83" s="222">
        <f t="shared" si="106"/>
        <v>3402.0443571041405</v>
      </c>
      <c r="AG83" s="222">
        <f t="shared" si="106"/>
        <v>4494.2521460976359</v>
      </c>
      <c r="AH83" s="222">
        <f t="shared" si="106"/>
        <v>0</v>
      </c>
      <c r="AI83" s="222">
        <f t="shared" si="106"/>
        <v>0</v>
      </c>
      <c r="AJ83" s="223">
        <f t="shared" si="106"/>
        <v>3004.8778883792329</v>
      </c>
      <c r="AK83" s="224">
        <f t="shared" si="106"/>
        <v>0</v>
      </c>
      <c r="AL83" s="224">
        <f t="shared" si="106"/>
        <v>0</v>
      </c>
      <c r="AM83" s="224">
        <f t="shared" si="106"/>
        <v>3317.5217530483364</v>
      </c>
      <c r="AN83" s="224">
        <f t="shared" si="106"/>
        <v>10010.767395163402</v>
      </c>
      <c r="AO83" s="224">
        <f t="shared" si="106"/>
        <v>0</v>
      </c>
      <c r="AP83" s="224">
        <f t="shared" si="106"/>
        <v>26772.982568460262</v>
      </c>
      <c r="AQ83" s="222">
        <f t="shared" si="105"/>
        <v>0</v>
      </c>
      <c r="AR83" s="222">
        <f>SUM(AR78:AR82)</f>
        <v>80564</v>
      </c>
      <c r="AS83" s="222">
        <f t="shared" ref="AS83" si="107">SUM(AS78:AS81)</f>
        <v>0</v>
      </c>
      <c r="AT83" s="223">
        <f>SUM(AT78:AT81)</f>
        <v>182162.80859225985</v>
      </c>
      <c r="AU83" s="64"/>
      <c r="AV83" s="286">
        <f>SUM(AV78:AV81)</f>
        <v>45540.702148064964</v>
      </c>
      <c r="AW83" s="222">
        <f t="shared" ref="AW83:AZ83" si="108">SUM(AW78:AW81)</f>
        <v>45540.702148064964</v>
      </c>
      <c r="AX83" s="222">
        <f t="shared" si="108"/>
        <v>45540.702148064964</v>
      </c>
      <c r="AY83" s="222">
        <f t="shared" si="108"/>
        <v>45540.702148064964</v>
      </c>
      <c r="AZ83" s="287">
        <f t="shared" si="108"/>
        <v>182162.80859225985</v>
      </c>
      <c r="BA83" s="38"/>
      <c r="BB83" s="116">
        <f>SUM(E83:N83)</f>
        <v>13867.796537347369</v>
      </c>
      <c r="BC83" s="117">
        <f>SUM(O83:Y83)</f>
        <v>22839.933248660862</v>
      </c>
      <c r="BD83" s="117">
        <f>SUM(Z83:AJ83)</f>
        <v>24789.807089579634</v>
      </c>
      <c r="BE83" s="117">
        <f>SUM(AK83:AQ83)</f>
        <v>40101.271716672003</v>
      </c>
      <c r="BF83" s="317">
        <f t="shared" ref="BF83:BF145" si="109">AR83</f>
        <v>80564</v>
      </c>
      <c r="BG83" s="308">
        <f t="shared" si="102"/>
        <v>0</v>
      </c>
      <c r="BH83" s="118">
        <f>SUM(BB83:BE83)</f>
        <v>101598.80859225987</v>
      </c>
      <c r="BI83" s="29"/>
    </row>
    <row r="84" spans="1:61" x14ac:dyDescent="0.25">
      <c r="A84" s="28"/>
      <c r="B84" s="30"/>
      <c r="C84" s="30"/>
      <c r="D84" s="37"/>
      <c r="E84" s="336"/>
      <c r="F84" s="218"/>
      <c r="G84" s="218"/>
      <c r="H84" s="218"/>
      <c r="I84" s="216"/>
      <c r="J84" s="216"/>
      <c r="K84" s="216"/>
      <c r="L84" s="219"/>
      <c r="M84" s="219"/>
      <c r="N84" s="217"/>
      <c r="O84" s="336"/>
      <c r="P84" s="218"/>
      <c r="Q84" s="218"/>
      <c r="R84" s="218"/>
      <c r="S84" s="218"/>
      <c r="T84" s="216"/>
      <c r="U84" s="216"/>
      <c r="V84" s="216"/>
      <c r="W84" s="216"/>
      <c r="X84" s="216"/>
      <c r="Y84" s="216"/>
      <c r="Z84" s="218"/>
      <c r="AA84" s="216"/>
      <c r="AB84" s="216"/>
      <c r="AC84" s="216"/>
      <c r="AD84" s="216"/>
      <c r="AE84" s="216"/>
      <c r="AF84" s="216"/>
      <c r="AG84" s="216"/>
      <c r="AH84" s="216"/>
      <c r="AI84" s="216"/>
      <c r="AJ84" s="217"/>
      <c r="AK84" s="218"/>
      <c r="AL84" s="218"/>
      <c r="AM84" s="218"/>
      <c r="AN84" s="218"/>
      <c r="AO84" s="218"/>
      <c r="AP84" s="218"/>
      <c r="AQ84" s="216"/>
      <c r="AR84" s="216"/>
      <c r="AS84" s="216"/>
      <c r="AT84" s="240"/>
      <c r="AU84" s="36"/>
      <c r="AV84" s="281"/>
      <c r="AW84" s="282"/>
      <c r="AX84" s="282"/>
      <c r="AY84" s="282"/>
      <c r="AZ84" s="283"/>
      <c r="BA84" s="38"/>
      <c r="BB84" s="108"/>
      <c r="BC84" s="101"/>
      <c r="BD84" s="101"/>
      <c r="BE84" s="101"/>
      <c r="BF84" s="316" t="s">
        <v>6</v>
      </c>
      <c r="BG84" s="306" t="s">
        <v>6</v>
      </c>
      <c r="BH84" s="114"/>
      <c r="BI84" s="29"/>
    </row>
    <row r="85" spans="1:61" x14ac:dyDescent="0.25">
      <c r="A85" s="128"/>
      <c r="B85" s="129">
        <v>3999</v>
      </c>
      <c r="C85" s="129" t="s">
        <v>33</v>
      </c>
      <c r="D85" s="130"/>
      <c r="E85" s="292">
        <f t="shared" ref="E85:AR85" si="110">E75+E83</f>
        <v>1194.2080907598147</v>
      </c>
      <c r="F85" s="292">
        <f t="shared" si="110"/>
        <v>1410.1350149193383</v>
      </c>
      <c r="G85" s="292">
        <f t="shared" si="110"/>
        <v>2754.169951014333</v>
      </c>
      <c r="H85" s="292">
        <f t="shared" si="110"/>
        <v>2864.3367490549062</v>
      </c>
      <c r="I85" s="241">
        <f t="shared" si="110"/>
        <v>1322.0015764868799</v>
      </c>
      <c r="J85" s="241">
        <f t="shared" si="110"/>
        <v>6610.0078824343991</v>
      </c>
      <c r="K85" s="241">
        <f t="shared" si="110"/>
        <v>4627.0055177040795</v>
      </c>
      <c r="L85" s="241">
        <f t="shared" si="110"/>
        <v>3855.8379314200665</v>
      </c>
      <c r="M85" s="241">
        <f t="shared" si="110"/>
        <v>110.16679804057331</v>
      </c>
      <c r="N85" s="242">
        <f t="shared" si="110"/>
        <v>14903.364438928756</v>
      </c>
      <c r="O85" s="292">
        <f t="shared" si="110"/>
        <v>0</v>
      </c>
      <c r="P85" s="292">
        <f t="shared" si="110"/>
        <v>7994.5354349414793</v>
      </c>
      <c r="Q85" s="292">
        <f t="shared" si="110"/>
        <v>6346.081599917432</v>
      </c>
      <c r="R85" s="292">
        <f t="shared" si="110"/>
        <v>7072.5188831483683</v>
      </c>
      <c r="S85" s="292">
        <f t="shared" si="110"/>
        <v>19457.34323238553</v>
      </c>
      <c r="T85" s="241">
        <f t="shared" si="110"/>
        <v>558.79791017764296</v>
      </c>
      <c r="U85" s="241">
        <f t="shared" si="110"/>
        <v>3632.18641615468</v>
      </c>
      <c r="V85" s="241">
        <f t="shared" si="110"/>
        <v>18473.858910472882</v>
      </c>
      <c r="W85" s="241">
        <f t="shared" si="110"/>
        <v>11796.223883850045</v>
      </c>
      <c r="X85" s="241">
        <f t="shared" si="110"/>
        <v>4256.1774158530479</v>
      </c>
      <c r="Y85" s="241">
        <f t="shared" si="110"/>
        <v>23154.722738060933</v>
      </c>
      <c r="Z85" s="243">
        <f t="shared" ref="Z85:AP85" si="111">Z75+Z83</f>
        <v>5548.1368547755692</v>
      </c>
      <c r="AA85" s="241">
        <f t="shared" si="111"/>
        <v>15076.648187781022</v>
      </c>
      <c r="AB85" s="241">
        <f t="shared" si="111"/>
        <v>10770.527526868869</v>
      </c>
      <c r="AC85" s="241">
        <f t="shared" si="111"/>
        <v>1045.1749176971246</v>
      </c>
      <c r="AD85" s="241">
        <f t="shared" si="111"/>
        <v>1489.3742577184025</v>
      </c>
      <c r="AE85" s="241">
        <f t="shared" si="111"/>
        <v>14742.192214117942</v>
      </c>
      <c r="AF85" s="241">
        <f t="shared" si="111"/>
        <v>17673.907858258375</v>
      </c>
      <c r="AG85" s="241">
        <f t="shared" si="111"/>
        <v>11941.123434689649</v>
      </c>
      <c r="AH85" s="241">
        <f t="shared" si="111"/>
        <v>0</v>
      </c>
      <c r="AI85" s="241">
        <f t="shared" si="111"/>
        <v>1045.1749176971246</v>
      </c>
      <c r="AJ85" s="242">
        <f t="shared" si="111"/>
        <v>9406.5742592741208</v>
      </c>
      <c r="AK85" s="243">
        <f t="shared" si="111"/>
        <v>0</v>
      </c>
      <c r="AL85" s="243">
        <f t="shared" si="111"/>
        <v>0</v>
      </c>
      <c r="AM85" s="243">
        <f t="shared" si="111"/>
        <v>3317.5217530483364</v>
      </c>
      <c r="AN85" s="243">
        <f t="shared" si="111"/>
        <v>26598.376160405085</v>
      </c>
      <c r="AO85" s="243">
        <f t="shared" si="111"/>
        <v>0</v>
      </c>
      <c r="AP85" s="243">
        <f t="shared" si="111"/>
        <v>46270.698134621533</v>
      </c>
      <c r="AQ85" s="241">
        <f t="shared" si="110"/>
        <v>0</v>
      </c>
      <c r="AR85" s="241">
        <f t="shared" si="110"/>
        <v>80564</v>
      </c>
      <c r="AS85" s="241">
        <f t="shared" ref="AS85" si="112">AS75+AS83</f>
        <v>0</v>
      </c>
      <c r="AT85" s="242">
        <f>AT75+AT83</f>
        <v>387883.11085267831</v>
      </c>
      <c r="AU85" s="131"/>
      <c r="AV85" s="292">
        <f>AV75+AV83</f>
        <v>96970.777713169577</v>
      </c>
      <c r="AW85" s="241">
        <f t="shared" ref="AW85:AZ85" si="113">AW75+AW83</f>
        <v>96970.777713169577</v>
      </c>
      <c r="AX85" s="241">
        <f t="shared" si="113"/>
        <v>96970.777713169577</v>
      </c>
      <c r="AY85" s="241">
        <f t="shared" si="113"/>
        <v>96970.777713169577</v>
      </c>
      <c r="AZ85" s="291">
        <f t="shared" si="113"/>
        <v>387883.11085267831</v>
      </c>
      <c r="BA85" s="137"/>
      <c r="BB85" s="123">
        <f>SUM(E85:N85)</f>
        <v>39651.23395076314</v>
      </c>
      <c r="BC85" s="124">
        <f>SUM(O85:Y85)</f>
        <v>102742.44642496205</v>
      </c>
      <c r="BD85" s="124">
        <f>SUM(Z85:AJ85)</f>
        <v>88738.834428878195</v>
      </c>
      <c r="BE85" s="124">
        <f>SUM(AK85:AQ85)</f>
        <v>76186.596048074949</v>
      </c>
      <c r="BF85" s="317">
        <f t="shared" si="109"/>
        <v>80564</v>
      </c>
      <c r="BG85" s="307">
        <f t="shared" si="102"/>
        <v>0</v>
      </c>
      <c r="BH85" s="125">
        <f>SUM(BB85:BG85)</f>
        <v>387883.11085267836</v>
      </c>
      <c r="BI85" s="29"/>
    </row>
    <row r="86" spans="1:61" x14ac:dyDescent="0.25">
      <c r="A86" s="33"/>
      <c r="B86" s="34"/>
      <c r="C86" s="34"/>
      <c r="D86" s="35"/>
      <c r="E86" s="334"/>
      <c r="F86" s="203"/>
      <c r="G86" s="203"/>
      <c r="H86" s="203"/>
      <c r="I86" s="203"/>
      <c r="J86" s="203"/>
      <c r="K86" s="203"/>
      <c r="L86" s="203"/>
      <c r="M86" s="203"/>
      <c r="N86" s="204"/>
      <c r="O86" s="334"/>
      <c r="P86" s="203"/>
      <c r="Q86" s="203"/>
      <c r="R86" s="203"/>
      <c r="S86" s="203"/>
      <c r="T86" s="203"/>
      <c r="U86" s="203"/>
      <c r="V86" s="203"/>
      <c r="W86" s="203"/>
      <c r="X86" s="218"/>
      <c r="Y86" s="203"/>
      <c r="Z86" s="203"/>
      <c r="AA86" s="203"/>
      <c r="AB86" s="203"/>
      <c r="AC86" s="203"/>
      <c r="AD86" s="203"/>
      <c r="AE86" s="203"/>
      <c r="AF86" s="203"/>
      <c r="AG86" s="203"/>
      <c r="AH86" s="203"/>
      <c r="AI86" s="203"/>
      <c r="AJ86" s="204"/>
      <c r="AK86" s="203"/>
      <c r="AL86" s="203"/>
      <c r="AM86" s="203"/>
      <c r="AN86" s="203"/>
      <c r="AO86" s="203"/>
      <c r="AP86" s="203"/>
      <c r="AQ86" s="203"/>
      <c r="AR86" s="203"/>
      <c r="AS86" s="203"/>
      <c r="AT86" s="204"/>
      <c r="AU86" s="36"/>
      <c r="AV86" s="281"/>
      <c r="AW86" s="282"/>
      <c r="AX86" s="282"/>
      <c r="AY86" s="282"/>
      <c r="AZ86" s="283"/>
      <c r="BA86" s="38"/>
      <c r="BB86" s="108"/>
      <c r="BC86" s="101"/>
      <c r="BD86" s="101"/>
      <c r="BE86" s="101"/>
      <c r="BF86" s="316" t="s">
        <v>6</v>
      </c>
      <c r="BG86" s="306"/>
      <c r="BH86" s="114"/>
      <c r="BI86" s="29"/>
    </row>
    <row r="87" spans="1:61" x14ac:dyDescent="0.25">
      <c r="A87" s="56">
        <v>40</v>
      </c>
      <c r="B87" s="59" t="s">
        <v>51</v>
      </c>
      <c r="C87" s="59"/>
      <c r="D87" s="60"/>
      <c r="E87" s="297"/>
      <c r="F87" s="207"/>
      <c r="G87" s="207"/>
      <c r="H87" s="207"/>
      <c r="I87" s="205"/>
      <c r="J87" s="205"/>
      <c r="K87" s="205"/>
      <c r="L87" s="208"/>
      <c r="M87" s="208"/>
      <c r="N87" s="206"/>
      <c r="O87" s="297"/>
      <c r="P87" s="207"/>
      <c r="Q87" s="207"/>
      <c r="R87" s="207"/>
      <c r="S87" s="207"/>
      <c r="T87" s="205"/>
      <c r="U87" s="205"/>
      <c r="V87" s="205"/>
      <c r="W87" s="205"/>
      <c r="X87" s="205"/>
      <c r="Y87" s="205"/>
      <c r="Z87" s="207"/>
      <c r="AA87" s="205"/>
      <c r="AB87" s="205"/>
      <c r="AC87" s="205"/>
      <c r="AD87" s="205"/>
      <c r="AE87" s="205"/>
      <c r="AF87" s="205"/>
      <c r="AG87" s="205"/>
      <c r="AH87" s="205"/>
      <c r="AI87" s="205"/>
      <c r="AJ87" s="206"/>
      <c r="AK87" s="207"/>
      <c r="AL87" s="207"/>
      <c r="AM87" s="207"/>
      <c r="AN87" s="207"/>
      <c r="AO87" s="207"/>
      <c r="AP87" s="207"/>
      <c r="AQ87" s="205"/>
      <c r="AR87" s="208"/>
      <c r="AS87" s="208"/>
      <c r="AT87" s="206"/>
      <c r="AU87" s="73"/>
      <c r="AV87" s="286"/>
      <c r="AW87" s="222"/>
      <c r="AX87" s="222"/>
      <c r="AY87" s="222"/>
      <c r="AZ87" s="287"/>
      <c r="BA87" s="38"/>
      <c r="BB87" s="108"/>
      <c r="BC87" s="101"/>
      <c r="BD87" s="101"/>
      <c r="BE87" s="101"/>
      <c r="BF87" s="316" t="s">
        <v>6</v>
      </c>
      <c r="BG87" s="306"/>
      <c r="BH87" s="114"/>
      <c r="BI87" s="29"/>
    </row>
    <row r="88" spans="1:61" x14ac:dyDescent="0.25">
      <c r="A88" s="56"/>
      <c r="B88" s="59">
        <v>4100</v>
      </c>
      <c r="C88" s="59" t="s">
        <v>52</v>
      </c>
      <c r="D88" s="60"/>
      <c r="E88" s="297"/>
      <c r="F88" s="207"/>
      <c r="G88" s="207"/>
      <c r="H88" s="207"/>
      <c r="I88" s="205"/>
      <c r="J88" s="205"/>
      <c r="K88" s="205"/>
      <c r="L88" s="208"/>
      <c r="M88" s="208"/>
      <c r="N88" s="206"/>
      <c r="O88" s="297"/>
      <c r="P88" s="207"/>
      <c r="Q88" s="207"/>
      <c r="R88" s="207"/>
      <c r="S88" s="207"/>
      <c r="T88" s="205"/>
      <c r="U88" s="205"/>
      <c r="V88" s="205"/>
      <c r="W88" s="205"/>
      <c r="X88" s="205"/>
      <c r="Y88" s="205"/>
      <c r="Z88" s="207"/>
      <c r="AA88" s="205"/>
      <c r="AB88" s="205"/>
      <c r="AC88" s="205"/>
      <c r="AD88" s="205"/>
      <c r="AE88" s="205"/>
      <c r="AF88" s="205"/>
      <c r="AG88" s="205"/>
      <c r="AH88" s="205"/>
      <c r="AI88" s="205"/>
      <c r="AJ88" s="206"/>
      <c r="AK88" s="207"/>
      <c r="AL88" s="207"/>
      <c r="AM88" s="207"/>
      <c r="AN88" s="207"/>
      <c r="AO88" s="207"/>
      <c r="AP88" s="207"/>
      <c r="AQ88" s="205"/>
      <c r="AR88" s="208"/>
      <c r="AS88" s="208"/>
      <c r="AT88" s="206"/>
      <c r="AU88" s="73"/>
      <c r="AV88" s="286"/>
      <c r="AW88" s="222"/>
      <c r="AX88" s="222"/>
      <c r="AY88" s="222"/>
      <c r="AZ88" s="287"/>
      <c r="BA88" s="38"/>
      <c r="BB88" s="108"/>
      <c r="BC88" s="101"/>
      <c r="BD88" s="101"/>
      <c r="BE88" s="101"/>
      <c r="BF88" s="316">
        <f t="shared" si="109"/>
        <v>0</v>
      </c>
      <c r="BG88" s="306"/>
      <c r="BH88" s="114"/>
      <c r="BI88" s="29"/>
    </row>
    <row r="89" spans="1:61" ht="30" x14ac:dyDescent="0.25">
      <c r="A89" s="56"/>
      <c r="B89" s="59"/>
      <c r="C89" s="47">
        <v>4101</v>
      </c>
      <c r="D89" s="52" t="s">
        <v>53</v>
      </c>
      <c r="E89" s="251">
        <v>0</v>
      </c>
      <c r="F89" s="194">
        <v>0</v>
      </c>
      <c r="G89" s="194">
        <v>440.66719216229325</v>
      </c>
      <c r="H89" s="194">
        <v>1101.6679804057333</v>
      </c>
      <c r="I89" s="220">
        <v>0</v>
      </c>
      <c r="J89" s="220">
        <v>2203.3359608114665</v>
      </c>
      <c r="K89" s="220">
        <v>7491.3422667589857</v>
      </c>
      <c r="L89" s="254">
        <v>0</v>
      </c>
      <c r="M89" s="254">
        <v>0</v>
      </c>
      <c r="N89" s="221">
        <v>7304.0587100900111</v>
      </c>
      <c r="O89" s="251">
        <v>0</v>
      </c>
      <c r="P89" s="194">
        <v>9141.0024806559431</v>
      </c>
      <c r="Q89" s="194">
        <v>3273.6244237906917</v>
      </c>
      <c r="R89" s="194">
        <v>5043.1511393532282</v>
      </c>
      <c r="S89" s="194">
        <v>11311.001031845792</v>
      </c>
      <c r="T89" s="220">
        <v>2048.9256706513574</v>
      </c>
      <c r="U89" s="220">
        <v>6188.6868552173964</v>
      </c>
      <c r="V89" s="220">
        <v>9778.9634281087529</v>
      </c>
      <c r="W89" s="220">
        <v>7264.3728323093592</v>
      </c>
      <c r="X89" s="220">
        <v>2607.7235808290011</v>
      </c>
      <c r="Y89" s="220">
        <v>11869.798942023435</v>
      </c>
      <c r="Z89" s="194">
        <v>8187.2035219608097</v>
      </c>
      <c r="AA89" s="220">
        <v>13103.880530627699</v>
      </c>
      <c r="AB89" s="220">
        <v>6793.63696503131</v>
      </c>
      <c r="AC89" s="194">
        <v>1045.1749176971246</v>
      </c>
      <c r="AD89" s="220">
        <v>0</v>
      </c>
      <c r="AE89" s="220">
        <v>8100.1056121527154</v>
      </c>
      <c r="AF89" s="220">
        <v>8661.8871304149197</v>
      </c>
      <c r="AG89" s="220">
        <v>7316.2244238798721</v>
      </c>
      <c r="AH89" s="220">
        <v>0</v>
      </c>
      <c r="AI89" s="220">
        <v>1045.1749176971246</v>
      </c>
      <c r="AJ89" s="221">
        <v>6271.0495061827478</v>
      </c>
      <c r="AK89" s="194">
        <v>0</v>
      </c>
      <c r="AL89" s="194">
        <v>0</v>
      </c>
      <c r="AM89" s="194">
        <v>0</v>
      </c>
      <c r="AN89" s="194">
        <v>16296.598085149724</v>
      </c>
      <c r="AO89" s="194">
        <v>0</v>
      </c>
      <c r="AP89" s="194">
        <v>2910.1068009195933</v>
      </c>
      <c r="AQ89" s="220">
        <v>0</v>
      </c>
      <c r="AR89" s="220">
        <v>0</v>
      </c>
      <c r="AS89" s="220">
        <v>0</v>
      </c>
      <c r="AT89" s="347">
        <f>SUM(E89:AS89)</f>
        <v>166799.36490672707</v>
      </c>
      <c r="AU89" s="79"/>
      <c r="AV89" s="284">
        <f t="shared" ref="AV89:AY91" si="114">$AT89/4</f>
        <v>41699.841226681769</v>
      </c>
      <c r="AW89" s="284">
        <f t="shared" si="114"/>
        <v>41699.841226681769</v>
      </c>
      <c r="AX89" s="284">
        <f t="shared" si="114"/>
        <v>41699.841226681769</v>
      </c>
      <c r="AY89" s="284">
        <f t="shared" si="114"/>
        <v>41699.841226681769</v>
      </c>
      <c r="AZ89" s="285">
        <f t="shared" ref="AZ89:AZ91" si="115">SUM(AV89:AY89)</f>
        <v>166799.36490672707</v>
      </c>
      <c r="BA89" s="38"/>
      <c r="BB89" s="108">
        <f>SUM(E89:N89)</f>
        <v>18541.072110228492</v>
      </c>
      <c r="BC89" s="101">
        <f>SUM(O89:Y89)</f>
        <v>68527.250384784944</v>
      </c>
      <c r="BD89" s="101">
        <f>SUM(Z89:AJ89)</f>
        <v>60524.337525644325</v>
      </c>
      <c r="BE89" s="101">
        <f>SUM(AK89:AQ89)</f>
        <v>19206.704886069318</v>
      </c>
      <c r="BF89" s="316">
        <f t="shared" si="109"/>
        <v>0</v>
      </c>
      <c r="BG89" s="306">
        <f t="shared" ref="BG89:BG101" si="116">AS89</f>
        <v>0</v>
      </c>
      <c r="BH89" s="114">
        <f t="shared" ref="BH89:BH91" si="117">SUM(BB89:BG89)</f>
        <v>166799.36490672707</v>
      </c>
      <c r="BI89" s="29"/>
    </row>
    <row r="90" spans="1:61" ht="30" x14ac:dyDescent="0.25">
      <c r="A90" s="56"/>
      <c r="B90" s="59"/>
      <c r="C90" s="47">
        <v>4102</v>
      </c>
      <c r="D90" s="52" t="s">
        <v>54</v>
      </c>
      <c r="E90" s="251">
        <v>0</v>
      </c>
      <c r="F90" s="194">
        <v>0</v>
      </c>
      <c r="G90" s="194">
        <v>0</v>
      </c>
      <c r="H90" s="194">
        <v>0</v>
      </c>
      <c r="I90" s="220">
        <v>0</v>
      </c>
      <c r="J90" s="220">
        <v>0</v>
      </c>
      <c r="K90" s="220">
        <v>0</v>
      </c>
      <c r="L90" s="254">
        <v>0</v>
      </c>
      <c r="M90" s="254">
        <v>0</v>
      </c>
      <c r="N90" s="221">
        <v>0</v>
      </c>
      <c r="O90" s="251">
        <v>0</v>
      </c>
      <c r="P90" s="194">
        <v>0</v>
      </c>
      <c r="Q90" s="194">
        <v>0</v>
      </c>
      <c r="R90" s="194">
        <v>0</v>
      </c>
      <c r="S90" s="194">
        <v>0</v>
      </c>
      <c r="T90" s="220">
        <v>0</v>
      </c>
      <c r="U90" s="220">
        <v>0</v>
      </c>
      <c r="V90" s="220">
        <v>0</v>
      </c>
      <c r="W90" s="220">
        <v>0</v>
      </c>
      <c r="X90" s="220">
        <v>0</v>
      </c>
      <c r="Y90" s="220">
        <v>0</v>
      </c>
      <c r="Z90" s="194">
        <v>0</v>
      </c>
      <c r="AA90" s="220">
        <v>0</v>
      </c>
      <c r="AB90" s="220">
        <v>0</v>
      </c>
      <c r="AC90" s="194">
        <v>0</v>
      </c>
      <c r="AD90" s="220">
        <v>0</v>
      </c>
      <c r="AE90" s="220">
        <v>0</v>
      </c>
      <c r="AF90" s="194">
        <v>0</v>
      </c>
      <c r="AG90" s="220">
        <v>0</v>
      </c>
      <c r="AH90" s="220">
        <v>0</v>
      </c>
      <c r="AI90" s="220">
        <v>0</v>
      </c>
      <c r="AJ90" s="221">
        <v>0</v>
      </c>
      <c r="AK90" s="194">
        <v>0</v>
      </c>
      <c r="AL90" s="194">
        <v>0</v>
      </c>
      <c r="AM90" s="194">
        <v>0</v>
      </c>
      <c r="AN90" s="194">
        <v>0</v>
      </c>
      <c r="AO90" s="194">
        <v>0</v>
      </c>
      <c r="AP90" s="194">
        <v>0</v>
      </c>
      <c r="AQ90" s="220">
        <v>0</v>
      </c>
      <c r="AR90" s="220">
        <v>6293</v>
      </c>
      <c r="AS90" s="220">
        <v>0</v>
      </c>
      <c r="AT90" s="347">
        <f>SUM(E90:AS90)</f>
        <v>6293</v>
      </c>
      <c r="AU90" s="79"/>
      <c r="AV90" s="284">
        <f t="shared" si="114"/>
        <v>1573.25</v>
      </c>
      <c r="AW90" s="284">
        <f t="shared" si="114"/>
        <v>1573.25</v>
      </c>
      <c r="AX90" s="284">
        <f t="shared" si="114"/>
        <v>1573.25</v>
      </c>
      <c r="AY90" s="284">
        <f t="shared" si="114"/>
        <v>1573.25</v>
      </c>
      <c r="AZ90" s="285">
        <f t="shared" si="115"/>
        <v>6293</v>
      </c>
      <c r="BA90" s="38"/>
      <c r="BB90" s="108">
        <f>SUM(E90:N90)</f>
        <v>0</v>
      </c>
      <c r="BC90" s="101">
        <f>SUM(O90:Y90)</f>
        <v>0</v>
      </c>
      <c r="BD90" s="101">
        <f>SUM(Z90:AJ90)</f>
        <v>0</v>
      </c>
      <c r="BE90" s="101">
        <f>SUM(AK90:AQ90)</f>
        <v>0</v>
      </c>
      <c r="BF90" s="316">
        <f t="shared" si="109"/>
        <v>6293</v>
      </c>
      <c r="BG90" s="306">
        <f t="shared" si="116"/>
        <v>0</v>
      </c>
      <c r="BH90" s="114">
        <f t="shared" si="117"/>
        <v>6293</v>
      </c>
      <c r="BI90" s="29"/>
    </row>
    <row r="91" spans="1:61" ht="30" x14ac:dyDescent="0.25">
      <c r="A91" s="56"/>
      <c r="B91" s="59"/>
      <c r="C91" s="47">
        <v>4103</v>
      </c>
      <c r="D91" s="52" t="s">
        <v>55</v>
      </c>
      <c r="E91" s="251">
        <v>0</v>
      </c>
      <c r="F91" s="194">
        <v>0</v>
      </c>
      <c r="G91" s="194">
        <v>0</v>
      </c>
      <c r="H91" s="194">
        <v>440.66719216229325</v>
      </c>
      <c r="I91" s="220">
        <v>0</v>
      </c>
      <c r="J91" s="220">
        <v>0</v>
      </c>
      <c r="K91" s="220">
        <v>1101.6679804057333</v>
      </c>
      <c r="L91" s="254">
        <v>0</v>
      </c>
      <c r="M91" s="254">
        <v>0</v>
      </c>
      <c r="N91" s="221">
        <v>980.48450256110254</v>
      </c>
      <c r="O91" s="251">
        <v>0</v>
      </c>
      <c r="P91" s="194">
        <v>1802.1232603228987</v>
      </c>
      <c r="Q91" s="194">
        <v>433.06838038767336</v>
      </c>
      <c r="R91" s="194">
        <v>870.79341002682713</v>
      </c>
      <c r="S91" s="194">
        <v>1708.9902752932917</v>
      </c>
      <c r="T91" s="220">
        <v>465.66492514803588</v>
      </c>
      <c r="U91" s="220">
        <v>1550.6642007429593</v>
      </c>
      <c r="V91" s="220">
        <v>419.09843263323228</v>
      </c>
      <c r="W91" s="220">
        <v>670.5574922131716</v>
      </c>
      <c r="X91" s="220">
        <v>0</v>
      </c>
      <c r="Y91" s="220">
        <v>1243.3253501452557</v>
      </c>
      <c r="Z91" s="194">
        <v>1306.4686471214056</v>
      </c>
      <c r="AA91" s="220">
        <v>1450.1801983047603</v>
      </c>
      <c r="AB91" s="220">
        <v>627.10495061827476</v>
      </c>
      <c r="AC91" s="194">
        <v>0</v>
      </c>
      <c r="AD91" s="220">
        <v>0</v>
      </c>
      <c r="AE91" s="220">
        <v>391.94059413642174</v>
      </c>
      <c r="AF91" s="220">
        <v>1162.7570959380512</v>
      </c>
      <c r="AG91" s="220">
        <v>0</v>
      </c>
      <c r="AH91" s="220">
        <v>0</v>
      </c>
      <c r="AI91" s="220">
        <v>0</v>
      </c>
      <c r="AJ91" s="221">
        <v>0</v>
      </c>
      <c r="AK91" s="194">
        <v>0</v>
      </c>
      <c r="AL91" s="194">
        <v>0</v>
      </c>
      <c r="AM91" s="194">
        <v>0</v>
      </c>
      <c r="AN91" s="194">
        <v>0</v>
      </c>
      <c r="AO91" s="194">
        <v>0</v>
      </c>
      <c r="AP91" s="194">
        <v>1164.0427203678373</v>
      </c>
      <c r="AQ91" s="220">
        <v>0</v>
      </c>
      <c r="AR91" s="220">
        <v>0</v>
      </c>
      <c r="AS91" s="220">
        <v>0</v>
      </c>
      <c r="AT91" s="347">
        <f>SUM(E91:AS91)</f>
        <v>17789.599608529228</v>
      </c>
      <c r="AU91" s="79"/>
      <c r="AV91" s="284">
        <f t="shared" si="114"/>
        <v>4447.399902132307</v>
      </c>
      <c r="AW91" s="284">
        <f t="shared" si="114"/>
        <v>4447.399902132307</v>
      </c>
      <c r="AX91" s="284">
        <f t="shared" si="114"/>
        <v>4447.399902132307</v>
      </c>
      <c r="AY91" s="284">
        <f t="shared" si="114"/>
        <v>4447.399902132307</v>
      </c>
      <c r="AZ91" s="285">
        <f t="shared" si="115"/>
        <v>17789.599608529228</v>
      </c>
      <c r="BA91" s="38"/>
      <c r="BB91" s="108">
        <f>SUM(E91:N91)</f>
        <v>2522.8196751291289</v>
      </c>
      <c r="BC91" s="101">
        <f>SUM(O91:Y91)</f>
        <v>9164.2857269133456</v>
      </c>
      <c r="BD91" s="101">
        <f>SUM(Z91:AJ91)</f>
        <v>4938.4514861189136</v>
      </c>
      <c r="BE91" s="101">
        <f>SUM(AK91:AQ91)</f>
        <v>1164.0427203678373</v>
      </c>
      <c r="BF91" s="316">
        <f t="shared" si="109"/>
        <v>0</v>
      </c>
      <c r="BG91" s="306">
        <f t="shared" si="116"/>
        <v>0</v>
      </c>
      <c r="BH91" s="114">
        <f t="shared" si="117"/>
        <v>17789.599608529224</v>
      </c>
      <c r="BI91" s="29"/>
    </row>
    <row r="92" spans="1:61" x14ac:dyDescent="0.25">
      <c r="A92" s="56"/>
      <c r="B92" s="59"/>
      <c r="C92" s="59"/>
      <c r="D92" s="60"/>
      <c r="E92" s="297"/>
      <c r="F92" s="207"/>
      <c r="G92" s="207"/>
      <c r="H92" s="207"/>
      <c r="I92" s="205"/>
      <c r="J92" s="205"/>
      <c r="K92" s="205"/>
      <c r="L92" s="208"/>
      <c r="M92" s="208"/>
      <c r="N92" s="206"/>
      <c r="O92" s="297"/>
      <c r="P92" s="207"/>
      <c r="Q92" s="207"/>
      <c r="R92" s="207"/>
      <c r="S92" s="207"/>
      <c r="T92" s="205"/>
      <c r="U92" s="205"/>
      <c r="V92" s="205"/>
      <c r="W92" s="205"/>
      <c r="X92" s="205"/>
      <c r="Y92" s="205"/>
      <c r="Z92" s="207"/>
      <c r="AA92" s="205"/>
      <c r="AB92" s="205"/>
      <c r="AC92" s="205"/>
      <c r="AD92" s="205"/>
      <c r="AE92" s="205"/>
      <c r="AF92" s="205"/>
      <c r="AG92" s="205"/>
      <c r="AH92" s="205"/>
      <c r="AI92" s="205"/>
      <c r="AJ92" s="206"/>
      <c r="AK92" s="207"/>
      <c r="AL92" s="207"/>
      <c r="AM92" s="207"/>
      <c r="AN92" s="207"/>
      <c r="AO92" s="207"/>
      <c r="AP92" s="207"/>
      <c r="AQ92" s="205"/>
      <c r="AR92" s="205"/>
      <c r="AS92" s="205"/>
      <c r="AT92" s="206"/>
      <c r="AU92" s="73"/>
      <c r="AV92" s="286"/>
      <c r="AW92" s="222"/>
      <c r="AX92" s="222"/>
      <c r="AY92" s="222"/>
      <c r="AZ92" s="287"/>
      <c r="BA92" s="38"/>
      <c r="BB92" s="108"/>
      <c r="BC92" s="101"/>
      <c r="BD92" s="101"/>
      <c r="BE92" s="101"/>
      <c r="BF92" s="316">
        <f t="shared" si="109"/>
        <v>0</v>
      </c>
      <c r="BG92" s="306" t="s">
        <v>6</v>
      </c>
      <c r="BH92" s="114"/>
      <c r="BI92" s="29"/>
    </row>
    <row r="93" spans="1:61" x14ac:dyDescent="0.25">
      <c r="A93" s="56"/>
      <c r="B93" s="59"/>
      <c r="C93" s="59">
        <v>4199</v>
      </c>
      <c r="D93" s="61" t="s">
        <v>56</v>
      </c>
      <c r="E93" s="286">
        <f t="shared" ref="E93:AR93" si="118">SUM(E89:E91)</f>
        <v>0</v>
      </c>
      <c r="F93" s="286">
        <f t="shared" si="118"/>
        <v>0</v>
      </c>
      <c r="G93" s="286">
        <f t="shared" si="118"/>
        <v>440.66719216229325</v>
      </c>
      <c r="H93" s="286">
        <f t="shared" si="118"/>
        <v>1542.3351725680266</v>
      </c>
      <c r="I93" s="222">
        <f t="shared" si="118"/>
        <v>0</v>
      </c>
      <c r="J93" s="222">
        <f t="shared" si="118"/>
        <v>2203.3359608114665</v>
      </c>
      <c r="K93" s="222">
        <f t="shared" si="118"/>
        <v>8593.0102471647187</v>
      </c>
      <c r="L93" s="222">
        <f t="shared" si="118"/>
        <v>0</v>
      </c>
      <c r="M93" s="222">
        <f t="shared" si="118"/>
        <v>0</v>
      </c>
      <c r="N93" s="223">
        <f t="shared" si="118"/>
        <v>8284.5432126511132</v>
      </c>
      <c r="O93" s="286">
        <f t="shared" si="118"/>
        <v>0</v>
      </c>
      <c r="P93" s="286">
        <f t="shared" si="118"/>
        <v>10943.125740978841</v>
      </c>
      <c r="Q93" s="286">
        <f t="shared" si="118"/>
        <v>3706.6928041783649</v>
      </c>
      <c r="R93" s="286">
        <f t="shared" si="118"/>
        <v>5913.9445493800558</v>
      </c>
      <c r="S93" s="286">
        <f t="shared" si="118"/>
        <v>13019.991307139084</v>
      </c>
      <c r="T93" s="222">
        <f t="shared" si="118"/>
        <v>2514.5905957993932</v>
      </c>
      <c r="U93" s="222">
        <f t="shared" si="118"/>
        <v>7739.3510559603556</v>
      </c>
      <c r="V93" s="222">
        <f t="shared" si="118"/>
        <v>10198.061860741986</v>
      </c>
      <c r="W93" s="222">
        <f t="shared" si="118"/>
        <v>7934.930324522531</v>
      </c>
      <c r="X93" s="222">
        <f t="shared" ref="X93:Y93" si="119">SUM(X89:X91)</f>
        <v>2607.7235808290011</v>
      </c>
      <c r="Y93" s="222">
        <f t="shared" si="119"/>
        <v>13113.124292168692</v>
      </c>
      <c r="Z93" s="224">
        <f t="shared" ref="Z93:AP93" si="120">SUM(Z89:Z91)</f>
        <v>9493.672169082216</v>
      </c>
      <c r="AA93" s="222">
        <f t="shared" si="120"/>
        <v>14554.06072893246</v>
      </c>
      <c r="AB93" s="222">
        <f t="shared" si="120"/>
        <v>7420.7419156495844</v>
      </c>
      <c r="AC93" s="222">
        <f t="shared" si="120"/>
        <v>1045.1749176971246</v>
      </c>
      <c r="AD93" s="222">
        <f t="shared" si="120"/>
        <v>0</v>
      </c>
      <c r="AE93" s="222">
        <f t="shared" si="120"/>
        <v>8492.0462062891365</v>
      </c>
      <c r="AF93" s="222">
        <f t="shared" si="120"/>
        <v>9824.6442263529716</v>
      </c>
      <c r="AG93" s="222">
        <f t="shared" si="120"/>
        <v>7316.2244238798721</v>
      </c>
      <c r="AH93" s="222">
        <f t="shared" si="120"/>
        <v>0</v>
      </c>
      <c r="AI93" s="222">
        <f t="shared" si="120"/>
        <v>1045.1749176971246</v>
      </c>
      <c r="AJ93" s="223">
        <f t="shared" si="120"/>
        <v>6271.0495061827478</v>
      </c>
      <c r="AK93" s="224">
        <f t="shared" si="120"/>
        <v>0</v>
      </c>
      <c r="AL93" s="224">
        <f t="shared" si="120"/>
        <v>0</v>
      </c>
      <c r="AM93" s="224">
        <f t="shared" si="120"/>
        <v>0</v>
      </c>
      <c r="AN93" s="224">
        <f t="shared" si="120"/>
        <v>16296.598085149724</v>
      </c>
      <c r="AO93" s="224">
        <f t="shared" si="120"/>
        <v>0</v>
      </c>
      <c r="AP93" s="224">
        <f t="shared" si="120"/>
        <v>4074.1495212874306</v>
      </c>
      <c r="AQ93" s="222">
        <f t="shared" si="118"/>
        <v>0</v>
      </c>
      <c r="AR93" s="222">
        <f t="shared" si="118"/>
        <v>6293</v>
      </c>
      <c r="AS93" s="222">
        <f t="shared" ref="AS93" si="121">SUM(AS89:AS91)</f>
        <v>0</v>
      </c>
      <c r="AT93" s="223">
        <f>SUM(AT89:AT91)</f>
        <v>190881.96451525629</v>
      </c>
      <c r="AU93" s="64"/>
      <c r="AV93" s="286">
        <f>SUM(AV89:AV91)</f>
        <v>47720.491128814072</v>
      </c>
      <c r="AW93" s="222">
        <f t="shared" ref="AW93:AZ93" si="122">SUM(AW89:AW91)</f>
        <v>47720.491128814072</v>
      </c>
      <c r="AX93" s="222">
        <f t="shared" si="122"/>
        <v>47720.491128814072</v>
      </c>
      <c r="AY93" s="222">
        <f t="shared" si="122"/>
        <v>47720.491128814072</v>
      </c>
      <c r="AZ93" s="287">
        <f t="shared" si="122"/>
        <v>190881.96451525629</v>
      </c>
      <c r="BA93" s="38"/>
      <c r="BB93" s="116">
        <f>SUM(E93:N93)</f>
        <v>21063.89178535762</v>
      </c>
      <c r="BC93" s="117">
        <f>SUM(O93:Y93)</f>
        <v>77691.536111698297</v>
      </c>
      <c r="BD93" s="117">
        <f>SUM(Z93:AJ93)</f>
        <v>65462.789011763249</v>
      </c>
      <c r="BE93" s="117">
        <f>SUM(AK93:AQ93)</f>
        <v>20370.747606437155</v>
      </c>
      <c r="BF93" s="317">
        <f t="shared" si="109"/>
        <v>6293</v>
      </c>
      <c r="BG93" s="307">
        <f t="shared" si="116"/>
        <v>0</v>
      </c>
      <c r="BH93" s="118">
        <f>SUM(BB93:BG93)</f>
        <v>190881.96451525632</v>
      </c>
      <c r="BI93" s="29"/>
    </row>
    <row r="94" spans="1:61" x14ac:dyDescent="0.25">
      <c r="A94" s="33"/>
      <c r="B94" s="34"/>
      <c r="C94" s="34"/>
      <c r="D94" s="35"/>
      <c r="E94" s="334"/>
      <c r="F94" s="203"/>
      <c r="G94" s="203"/>
      <c r="H94" s="203"/>
      <c r="I94" s="203"/>
      <c r="J94" s="203"/>
      <c r="K94" s="203"/>
      <c r="L94" s="203"/>
      <c r="M94" s="203"/>
      <c r="N94" s="204"/>
      <c r="O94" s="334"/>
      <c r="P94" s="203"/>
      <c r="Q94" s="203"/>
      <c r="R94" s="203"/>
      <c r="S94" s="203"/>
      <c r="T94" s="203"/>
      <c r="U94" s="203"/>
      <c r="V94" s="203"/>
      <c r="W94" s="203"/>
      <c r="X94" s="218"/>
      <c r="Y94" s="203"/>
      <c r="Z94" s="203"/>
      <c r="AA94" s="203"/>
      <c r="AB94" s="203"/>
      <c r="AC94" s="203"/>
      <c r="AD94" s="203"/>
      <c r="AE94" s="203"/>
      <c r="AF94" s="203"/>
      <c r="AG94" s="203"/>
      <c r="AH94" s="203"/>
      <c r="AI94" s="203"/>
      <c r="AJ94" s="204"/>
      <c r="AK94" s="203"/>
      <c r="AL94" s="203"/>
      <c r="AM94" s="203"/>
      <c r="AN94" s="203"/>
      <c r="AO94" s="203"/>
      <c r="AP94" s="203"/>
      <c r="AQ94" s="203"/>
      <c r="AR94" s="203"/>
      <c r="AS94" s="203"/>
      <c r="AT94" s="204"/>
      <c r="AU94" s="36"/>
      <c r="AV94" s="281"/>
      <c r="AW94" s="282"/>
      <c r="AX94" s="282"/>
      <c r="AY94" s="282"/>
      <c r="AZ94" s="283"/>
      <c r="BA94" s="38"/>
      <c r="BB94" s="108"/>
      <c r="BC94" s="101"/>
      <c r="BD94" s="101"/>
      <c r="BE94" s="101"/>
      <c r="BF94" s="316">
        <f t="shared" si="109"/>
        <v>0</v>
      </c>
      <c r="BG94" s="306" t="s">
        <v>6</v>
      </c>
      <c r="BH94" s="114"/>
      <c r="BI94" s="29"/>
    </row>
    <row r="95" spans="1:61" x14ac:dyDescent="0.25">
      <c r="A95" s="56"/>
      <c r="B95" s="59">
        <v>4200</v>
      </c>
      <c r="C95" s="59" t="s">
        <v>57</v>
      </c>
      <c r="D95" s="60"/>
      <c r="E95" s="297"/>
      <c r="F95" s="207"/>
      <c r="G95" s="207"/>
      <c r="H95" s="207"/>
      <c r="I95" s="205"/>
      <c r="J95" s="205"/>
      <c r="K95" s="205"/>
      <c r="L95" s="208"/>
      <c r="M95" s="208"/>
      <c r="N95" s="206"/>
      <c r="O95" s="297"/>
      <c r="P95" s="207"/>
      <c r="Q95" s="207"/>
      <c r="R95" s="207"/>
      <c r="S95" s="207"/>
      <c r="T95" s="205"/>
      <c r="U95" s="205"/>
      <c r="V95" s="205"/>
      <c r="W95" s="205"/>
      <c r="X95" s="205"/>
      <c r="Y95" s="205"/>
      <c r="Z95" s="207"/>
      <c r="AA95" s="205"/>
      <c r="AB95" s="205"/>
      <c r="AC95" s="205"/>
      <c r="AD95" s="205"/>
      <c r="AE95" s="205"/>
      <c r="AF95" s="205"/>
      <c r="AG95" s="205"/>
      <c r="AH95" s="205"/>
      <c r="AI95" s="205"/>
      <c r="AJ95" s="206"/>
      <c r="AK95" s="207"/>
      <c r="AL95" s="207"/>
      <c r="AM95" s="207"/>
      <c r="AN95" s="207"/>
      <c r="AO95" s="207"/>
      <c r="AP95" s="207"/>
      <c r="AQ95" s="205"/>
      <c r="AR95" s="208"/>
      <c r="AS95" s="208"/>
      <c r="AT95" s="206"/>
      <c r="AU95" s="73"/>
      <c r="AV95" s="286"/>
      <c r="AW95" s="222"/>
      <c r="AX95" s="222"/>
      <c r="AY95" s="222"/>
      <c r="AZ95" s="287"/>
      <c r="BA95" s="38"/>
      <c r="BB95" s="108"/>
      <c r="BC95" s="101"/>
      <c r="BD95" s="101"/>
      <c r="BE95" s="101"/>
      <c r="BF95" s="316">
        <f t="shared" si="109"/>
        <v>0</v>
      </c>
      <c r="BG95" s="307" t="s">
        <v>6</v>
      </c>
      <c r="BH95" s="114"/>
      <c r="BI95" s="29"/>
    </row>
    <row r="96" spans="1:61" ht="30" x14ac:dyDescent="0.25">
      <c r="A96" s="56"/>
      <c r="B96" s="59"/>
      <c r="C96" s="47">
        <v>4201</v>
      </c>
      <c r="D96" s="52" t="s">
        <v>58</v>
      </c>
      <c r="E96" s="251">
        <v>0</v>
      </c>
      <c r="F96" s="194">
        <v>0</v>
      </c>
      <c r="G96" s="194">
        <v>0</v>
      </c>
      <c r="H96" s="194">
        <v>0</v>
      </c>
      <c r="I96" s="220">
        <v>0</v>
      </c>
      <c r="J96" s="220">
        <v>0</v>
      </c>
      <c r="K96" s="220">
        <v>4406.671921622933</v>
      </c>
      <c r="L96" s="254">
        <v>0</v>
      </c>
      <c r="M96" s="254">
        <v>0</v>
      </c>
      <c r="N96" s="221">
        <v>8262.5098530429987</v>
      </c>
      <c r="O96" s="251">
        <v>0</v>
      </c>
      <c r="P96" s="194">
        <v>8684.6508540108698</v>
      </c>
      <c r="Q96" s="194">
        <v>4284.1173113619298</v>
      </c>
      <c r="R96" s="194">
        <v>4959.3314528265819</v>
      </c>
      <c r="S96" s="194">
        <v>12340.120516422949</v>
      </c>
      <c r="T96" s="194">
        <v>1862.6597005921435</v>
      </c>
      <c r="U96" s="220">
        <v>5587.9791017764301</v>
      </c>
      <c r="V96" s="220">
        <v>4470.3832814211446</v>
      </c>
      <c r="W96" s="220">
        <v>6007.0775344096628</v>
      </c>
      <c r="X96" s="220">
        <v>0</v>
      </c>
      <c r="Y96" s="220">
        <v>10477.460815830807</v>
      </c>
      <c r="Z96" s="194">
        <v>5225.8745884856226</v>
      </c>
      <c r="AA96" s="220">
        <v>5225.8745884856226</v>
      </c>
      <c r="AB96" s="220">
        <v>5617.8151826220446</v>
      </c>
      <c r="AC96" s="194">
        <v>0</v>
      </c>
      <c r="AD96" s="220">
        <v>0</v>
      </c>
      <c r="AE96" s="220">
        <v>4180.6996707884982</v>
      </c>
      <c r="AF96" s="220">
        <v>9798.5148534105429</v>
      </c>
      <c r="AG96" s="220">
        <v>0</v>
      </c>
      <c r="AH96" s="220">
        <v>0</v>
      </c>
      <c r="AI96" s="220">
        <v>0</v>
      </c>
      <c r="AJ96" s="221">
        <v>0</v>
      </c>
      <c r="AK96" s="194">
        <v>0</v>
      </c>
      <c r="AL96" s="194">
        <v>0</v>
      </c>
      <c r="AM96" s="194">
        <v>0</v>
      </c>
      <c r="AN96" s="194">
        <v>0</v>
      </c>
      <c r="AO96" s="194">
        <v>0</v>
      </c>
      <c r="AP96" s="194">
        <v>0</v>
      </c>
      <c r="AQ96" s="220">
        <v>0</v>
      </c>
      <c r="AR96" s="220">
        <v>0</v>
      </c>
      <c r="AS96" s="220">
        <v>0</v>
      </c>
      <c r="AT96" s="347">
        <f>SUM(E96:AS96)</f>
        <v>101391.74122711076</v>
      </c>
      <c r="AU96" s="79"/>
      <c r="AV96" s="284">
        <f t="shared" ref="AV96:AY99" si="123">$AT96/4</f>
        <v>25347.93530677769</v>
      </c>
      <c r="AW96" s="284">
        <f t="shared" si="123"/>
        <v>25347.93530677769</v>
      </c>
      <c r="AX96" s="284">
        <f t="shared" si="123"/>
        <v>25347.93530677769</v>
      </c>
      <c r="AY96" s="284">
        <f t="shared" si="123"/>
        <v>25347.93530677769</v>
      </c>
      <c r="AZ96" s="285">
        <f t="shared" ref="AZ96:AZ99" si="124">SUM(AV96:AY96)</f>
        <v>101391.74122711076</v>
      </c>
      <c r="BA96" s="38"/>
      <c r="BB96" s="108">
        <f>SUM(E96:N96)</f>
        <v>12669.181774665933</v>
      </c>
      <c r="BC96" s="101">
        <f>SUM(O96:Y96)</f>
        <v>58673.78056865251</v>
      </c>
      <c r="BD96" s="101">
        <f>SUM(Z96:AJ96)</f>
        <v>30048.778883792329</v>
      </c>
      <c r="BE96" s="101">
        <f>SUM(AK96:AQ96)</f>
        <v>0</v>
      </c>
      <c r="BF96" s="316">
        <f t="shared" si="109"/>
        <v>0</v>
      </c>
      <c r="BG96" s="306">
        <f t="shared" si="116"/>
        <v>0</v>
      </c>
      <c r="BH96" s="114">
        <f t="shared" ref="BH96:BH99" si="125">SUM(BB96:BG96)</f>
        <v>101391.74122711078</v>
      </c>
      <c r="BI96" s="29"/>
    </row>
    <row r="97" spans="1:63" ht="30" x14ac:dyDescent="0.25">
      <c r="A97" s="56"/>
      <c r="B97" s="59"/>
      <c r="C97" s="47">
        <v>4202</v>
      </c>
      <c r="D97" s="52" t="s">
        <v>59</v>
      </c>
      <c r="E97" s="251">
        <v>0</v>
      </c>
      <c r="F97" s="194">
        <v>0</v>
      </c>
      <c r="G97" s="194">
        <v>0</v>
      </c>
      <c r="H97" s="194">
        <v>0</v>
      </c>
      <c r="I97" s="220">
        <v>0</v>
      </c>
      <c r="J97" s="220">
        <v>0</v>
      </c>
      <c r="K97" s="220">
        <v>0</v>
      </c>
      <c r="L97" s="254">
        <v>0</v>
      </c>
      <c r="M97" s="254">
        <v>0</v>
      </c>
      <c r="N97" s="221">
        <v>0</v>
      </c>
      <c r="O97" s="251">
        <v>0</v>
      </c>
      <c r="P97" s="194">
        <v>0</v>
      </c>
      <c r="Q97" s="194">
        <v>0</v>
      </c>
      <c r="R97" s="194">
        <v>0</v>
      </c>
      <c r="S97" s="194">
        <v>0</v>
      </c>
      <c r="T97" s="220">
        <v>0</v>
      </c>
      <c r="U97" s="220">
        <v>0</v>
      </c>
      <c r="V97" s="220">
        <v>0</v>
      </c>
      <c r="W97" s="220">
        <v>0</v>
      </c>
      <c r="X97" s="220">
        <v>0</v>
      </c>
      <c r="Y97" s="220">
        <v>0</v>
      </c>
      <c r="Z97" s="194">
        <v>0</v>
      </c>
      <c r="AA97" s="220">
        <v>0</v>
      </c>
      <c r="AB97" s="220">
        <v>0</v>
      </c>
      <c r="AC97" s="194">
        <v>0</v>
      </c>
      <c r="AD97" s="220">
        <v>0</v>
      </c>
      <c r="AE97" s="220">
        <v>0</v>
      </c>
      <c r="AF97" s="194">
        <v>0</v>
      </c>
      <c r="AG97" s="220">
        <v>0</v>
      </c>
      <c r="AH97" s="220">
        <v>0</v>
      </c>
      <c r="AI97" s="220">
        <v>0</v>
      </c>
      <c r="AJ97" s="221">
        <v>0</v>
      </c>
      <c r="AK97" s="194">
        <v>0</v>
      </c>
      <c r="AL97" s="194">
        <v>0</v>
      </c>
      <c r="AM97" s="194">
        <v>0</v>
      </c>
      <c r="AN97" s="194">
        <v>0</v>
      </c>
      <c r="AO97" s="194">
        <v>0</v>
      </c>
      <c r="AP97" s="194">
        <v>0</v>
      </c>
      <c r="AQ97" s="220">
        <v>0</v>
      </c>
      <c r="AR97" s="220">
        <v>5791</v>
      </c>
      <c r="AS97" s="220">
        <v>0</v>
      </c>
      <c r="AT97" s="347">
        <f>SUM(E97:AS97)</f>
        <v>5791</v>
      </c>
      <c r="AU97" s="79"/>
      <c r="AV97" s="284">
        <f t="shared" si="123"/>
        <v>1447.75</v>
      </c>
      <c r="AW97" s="284">
        <f t="shared" si="123"/>
        <v>1447.75</v>
      </c>
      <c r="AX97" s="284">
        <f t="shared" si="123"/>
        <v>1447.75</v>
      </c>
      <c r="AY97" s="284">
        <f t="shared" si="123"/>
        <v>1447.75</v>
      </c>
      <c r="AZ97" s="285">
        <f t="shared" si="124"/>
        <v>5791</v>
      </c>
      <c r="BA97" s="38"/>
      <c r="BB97" s="108">
        <f>SUM(E97:N97)</f>
        <v>0</v>
      </c>
      <c r="BC97" s="101">
        <f>SUM(O97:Y97)</f>
        <v>0</v>
      </c>
      <c r="BD97" s="101">
        <f>SUM(Z97:AJ97)</f>
        <v>0</v>
      </c>
      <c r="BE97" s="101">
        <f>SUM(AK97:AQ97)</f>
        <v>0</v>
      </c>
      <c r="BF97" s="316">
        <f t="shared" si="109"/>
        <v>5791</v>
      </c>
      <c r="BG97" s="306">
        <f t="shared" si="116"/>
        <v>0</v>
      </c>
      <c r="BH97" s="114">
        <f t="shared" si="125"/>
        <v>5791</v>
      </c>
      <c r="BI97" s="29"/>
    </row>
    <row r="98" spans="1:63" ht="30" x14ac:dyDescent="0.25">
      <c r="A98" s="56"/>
      <c r="B98" s="59"/>
      <c r="C98" s="47">
        <v>4203</v>
      </c>
      <c r="D98" s="52" t="s">
        <v>60</v>
      </c>
      <c r="E98" s="251">
        <v>0</v>
      </c>
      <c r="F98" s="194">
        <v>0</v>
      </c>
      <c r="G98" s="194">
        <v>0</v>
      </c>
      <c r="H98" s="194">
        <v>661.00078824343996</v>
      </c>
      <c r="I98" s="220">
        <v>0</v>
      </c>
      <c r="J98" s="220">
        <v>0</v>
      </c>
      <c r="K98" s="220">
        <v>661.00078824343996</v>
      </c>
      <c r="L98" s="254">
        <v>0</v>
      </c>
      <c r="M98" s="254">
        <v>0</v>
      </c>
      <c r="N98" s="221">
        <v>705.06750745966929</v>
      </c>
      <c r="O98" s="251">
        <v>0</v>
      </c>
      <c r="P98" s="194">
        <v>1136.2224173612076</v>
      </c>
      <c r="Q98" s="194">
        <v>298.02555209474298</v>
      </c>
      <c r="R98" s="194">
        <v>577.42450718356451</v>
      </c>
      <c r="S98" s="194">
        <v>1173.4756113730502</v>
      </c>
      <c r="T98" s="220">
        <v>279.39895508882154</v>
      </c>
      <c r="U98" s="220">
        <v>838.19686526646456</v>
      </c>
      <c r="V98" s="220">
        <v>307.33885059770364</v>
      </c>
      <c r="W98" s="220">
        <v>586.73780568652512</v>
      </c>
      <c r="X98" s="220">
        <v>0</v>
      </c>
      <c r="Y98" s="220">
        <v>894.07665628422887</v>
      </c>
      <c r="Z98" s="194">
        <v>783.88118827284347</v>
      </c>
      <c r="AA98" s="220">
        <v>783.88118827284347</v>
      </c>
      <c r="AB98" s="220">
        <v>548.71683179099034</v>
      </c>
      <c r="AC98" s="194">
        <v>0</v>
      </c>
      <c r="AD98" s="220">
        <v>0</v>
      </c>
      <c r="AE98" s="220">
        <v>287.42310236670926</v>
      </c>
      <c r="AF98" s="220">
        <v>836.1399341576996</v>
      </c>
      <c r="AG98" s="220">
        <v>0</v>
      </c>
      <c r="AH98" s="220">
        <v>0</v>
      </c>
      <c r="AI98" s="220">
        <v>0</v>
      </c>
      <c r="AJ98" s="221">
        <v>0</v>
      </c>
      <c r="AK98" s="194">
        <v>0</v>
      </c>
      <c r="AL98" s="194">
        <v>0</v>
      </c>
      <c r="AM98" s="194">
        <v>0</v>
      </c>
      <c r="AN98" s="194">
        <v>0</v>
      </c>
      <c r="AO98" s="194">
        <v>0</v>
      </c>
      <c r="AP98" s="194">
        <v>1746.0640805517562</v>
      </c>
      <c r="AQ98" s="220">
        <v>0</v>
      </c>
      <c r="AR98" s="220">
        <v>0</v>
      </c>
      <c r="AS98" s="220">
        <v>0</v>
      </c>
      <c r="AT98" s="347">
        <f>SUM(E98:AS98)</f>
        <v>13104.072630295703</v>
      </c>
      <c r="AU98" s="79"/>
      <c r="AV98" s="284">
        <f t="shared" si="123"/>
        <v>3276.0181575739257</v>
      </c>
      <c r="AW98" s="284">
        <f t="shared" si="123"/>
        <v>3276.0181575739257</v>
      </c>
      <c r="AX98" s="284">
        <f t="shared" si="123"/>
        <v>3276.0181575739257</v>
      </c>
      <c r="AY98" s="284">
        <f t="shared" si="123"/>
        <v>3276.0181575739257</v>
      </c>
      <c r="AZ98" s="285">
        <f t="shared" si="124"/>
        <v>13104.072630295703</v>
      </c>
      <c r="BA98" s="38"/>
      <c r="BB98" s="108">
        <f>SUM(E98:N98)</f>
        <v>2027.0690839465492</v>
      </c>
      <c r="BC98" s="101">
        <f>SUM(O98:Y98)</f>
        <v>6090.8972209363092</v>
      </c>
      <c r="BD98" s="101">
        <f>SUM(Z98:AJ98)</f>
        <v>3240.0422448610861</v>
      </c>
      <c r="BE98" s="101">
        <f>SUM(AK98:AQ98)</f>
        <v>1746.0640805517562</v>
      </c>
      <c r="BF98" s="316">
        <f t="shared" si="109"/>
        <v>0</v>
      </c>
      <c r="BG98" s="306">
        <f t="shared" si="116"/>
        <v>0</v>
      </c>
      <c r="BH98" s="114">
        <f t="shared" si="125"/>
        <v>13104.072630295701</v>
      </c>
      <c r="BI98" s="29"/>
    </row>
    <row r="99" spans="1:63" x14ac:dyDescent="0.25">
      <c r="A99" s="56"/>
      <c r="B99" s="59"/>
      <c r="C99" s="47">
        <v>4204</v>
      </c>
      <c r="D99" s="53" t="s">
        <v>61</v>
      </c>
      <c r="E99" s="251">
        <v>0</v>
      </c>
      <c r="F99" s="194">
        <v>0</v>
      </c>
      <c r="G99" s="194">
        <v>0</v>
      </c>
      <c r="H99" s="194">
        <v>0</v>
      </c>
      <c r="I99" s="220">
        <v>0</v>
      </c>
      <c r="J99" s="220">
        <v>0</v>
      </c>
      <c r="K99" s="220">
        <v>0</v>
      </c>
      <c r="L99" s="254">
        <v>0</v>
      </c>
      <c r="M99" s="254">
        <v>0</v>
      </c>
      <c r="N99" s="221">
        <v>3305.0039412171996</v>
      </c>
      <c r="O99" s="251">
        <v>0</v>
      </c>
      <c r="P99" s="194">
        <v>1396.9947754441075</v>
      </c>
      <c r="Q99" s="194">
        <v>1396.9947754441075</v>
      </c>
      <c r="R99" s="194">
        <v>1396.9947754441075</v>
      </c>
      <c r="S99" s="194">
        <v>4190.9843263323228</v>
      </c>
      <c r="T99" s="220">
        <v>0</v>
      </c>
      <c r="U99" s="220">
        <v>0</v>
      </c>
      <c r="V99" s="220">
        <v>1396.9947754441075</v>
      </c>
      <c r="W99" s="220">
        <v>2793.989550888215</v>
      </c>
      <c r="X99" s="220">
        <v>0</v>
      </c>
      <c r="Y99" s="220">
        <v>4190.9843263323228</v>
      </c>
      <c r="Z99" s="194">
        <v>0</v>
      </c>
      <c r="AA99" s="220">
        <v>0</v>
      </c>
      <c r="AB99" s="220">
        <v>2612.9372942428113</v>
      </c>
      <c r="AC99" s="194">
        <v>0</v>
      </c>
      <c r="AD99" s="220">
        <v>0</v>
      </c>
      <c r="AE99" s="220">
        <v>1306.4686471214056</v>
      </c>
      <c r="AF99" s="220">
        <v>3919.4059413642171</v>
      </c>
      <c r="AG99" s="220">
        <v>0</v>
      </c>
      <c r="AH99" s="220">
        <v>0</v>
      </c>
      <c r="AI99" s="220">
        <v>0</v>
      </c>
      <c r="AJ99" s="221">
        <v>0</v>
      </c>
      <c r="AK99" s="194">
        <v>0</v>
      </c>
      <c r="AL99" s="194">
        <v>0</v>
      </c>
      <c r="AM99" s="194">
        <v>0</v>
      </c>
      <c r="AN99" s="194">
        <v>0</v>
      </c>
      <c r="AO99" s="194">
        <v>0</v>
      </c>
      <c r="AP99" s="194">
        <v>0</v>
      </c>
      <c r="AQ99" s="220">
        <v>0</v>
      </c>
      <c r="AR99" s="220">
        <v>0</v>
      </c>
      <c r="AS99" s="220">
        <v>0</v>
      </c>
      <c r="AT99" s="347">
        <f>SUM(E99:AS99)</f>
        <v>27907.753129274923</v>
      </c>
      <c r="AU99" s="79"/>
      <c r="AV99" s="284">
        <f t="shared" si="123"/>
        <v>6976.9382823187307</v>
      </c>
      <c r="AW99" s="284">
        <f t="shared" si="123"/>
        <v>6976.9382823187307</v>
      </c>
      <c r="AX99" s="284">
        <f t="shared" si="123"/>
        <v>6976.9382823187307</v>
      </c>
      <c r="AY99" s="284">
        <f t="shared" si="123"/>
        <v>6976.9382823187307</v>
      </c>
      <c r="AZ99" s="285">
        <f t="shared" si="124"/>
        <v>27907.753129274923</v>
      </c>
      <c r="BA99" s="38"/>
      <c r="BB99" s="108">
        <f>SUM(E99:N99)</f>
        <v>3305.0039412171996</v>
      </c>
      <c r="BC99" s="101">
        <f>SUM(O99:Y99)</f>
        <v>16763.937305329291</v>
      </c>
      <c r="BD99" s="101">
        <f>SUM(Z99:AJ99)</f>
        <v>7838.8118827284343</v>
      </c>
      <c r="BE99" s="101">
        <f>SUM(AK99:AQ99)</f>
        <v>0</v>
      </c>
      <c r="BF99" s="316">
        <f t="shared" si="109"/>
        <v>0</v>
      </c>
      <c r="BG99" s="306">
        <f t="shared" si="116"/>
        <v>0</v>
      </c>
      <c r="BH99" s="114">
        <f t="shared" si="125"/>
        <v>27907.753129274926</v>
      </c>
      <c r="BI99" s="29"/>
    </row>
    <row r="100" spans="1:63" x14ac:dyDescent="0.25">
      <c r="A100" s="56"/>
      <c r="B100" s="59"/>
      <c r="C100" s="59"/>
      <c r="D100" s="60"/>
      <c r="E100" s="297"/>
      <c r="F100" s="207"/>
      <c r="G100" s="207"/>
      <c r="H100" s="207"/>
      <c r="I100" s="205"/>
      <c r="J100" s="205"/>
      <c r="K100" s="205"/>
      <c r="L100" s="208"/>
      <c r="M100" s="208"/>
      <c r="N100" s="206"/>
      <c r="O100" s="297"/>
      <c r="P100" s="207"/>
      <c r="Q100" s="207"/>
      <c r="R100" s="207"/>
      <c r="S100" s="207"/>
      <c r="T100" s="205"/>
      <c r="U100" s="205"/>
      <c r="V100" s="205"/>
      <c r="W100" s="205"/>
      <c r="X100" s="205"/>
      <c r="Y100" s="205"/>
      <c r="Z100" s="207"/>
      <c r="AA100" s="205"/>
      <c r="AB100" s="205"/>
      <c r="AC100" s="205"/>
      <c r="AD100" s="205"/>
      <c r="AE100" s="205"/>
      <c r="AF100" s="205"/>
      <c r="AG100" s="205"/>
      <c r="AH100" s="205"/>
      <c r="AI100" s="205"/>
      <c r="AJ100" s="206"/>
      <c r="AK100" s="207"/>
      <c r="AL100" s="207"/>
      <c r="AM100" s="207"/>
      <c r="AN100" s="207"/>
      <c r="AO100" s="207"/>
      <c r="AP100" s="207"/>
      <c r="AQ100" s="205"/>
      <c r="AR100" s="205"/>
      <c r="AS100" s="205"/>
      <c r="AT100" s="206"/>
      <c r="AU100" s="73"/>
      <c r="AV100" s="286"/>
      <c r="AW100" s="222"/>
      <c r="AX100" s="222"/>
      <c r="AY100" s="222"/>
      <c r="AZ100" s="287"/>
      <c r="BA100" s="38"/>
      <c r="BB100" s="108"/>
      <c r="BC100" s="101"/>
      <c r="BD100" s="101"/>
      <c r="BE100" s="101"/>
      <c r="BF100" s="316">
        <f t="shared" si="109"/>
        <v>0</v>
      </c>
      <c r="BG100" s="307" t="s">
        <v>6</v>
      </c>
      <c r="BH100" s="114"/>
      <c r="BI100" s="29"/>
    </row>
    <row r="101" spans="1:63" x14ac:dyDescent="0.25">
      <c r="A101" s="56"/>
      <c r="B101" s="59"/>
      <c r="C101" s="59">
        <v>4299</v>
      </c>
      <c r="D101" s="61" t="s">
        <v>56</v>
      </c>
      <c r="E101" s="286">
        <f>SUM(E96:E99)</f>
        <v>0</v>
      </c>
      <c r="F101" s="286">
        <f t="shared" ref="F101:H101" si="126">SUM(F96:F99)</f>
        <v>0</v>
      </c>
      <c r="G101" s="286">
        <f t="shared" si="126"/>
        <v>0</v>
      </c>
      <c r="H101" s="286">
        <f t="shared" si="126"/>
        <v>661.00078824343996</v>
      </c>
      <c r="I101" s="222">
        <f t="shared" ref="I101:AZ101" si="127">SUM(I96:I99)</f>
        <v>0</v>
      </c>
      <c r="J101" s="222">
        <f t="shared" si="127"/>
        <v>0</v>
      </c>
      <c r="K101" s="222">
        <f t="shared" si="127"/>
        <v>5067.6727098663732</v>
      </c>
      <c r="L101" s="222">
        <f t="shared" si="127"/>
        <v>0</v>
      </c>
      <c r="M101" s="222">
        <f t="shared" si="127"/>
        <v>0</v>
      </c>
      <c r="N101" s="223">
        <f t="shared" si="127"/>
        <v>12272.581301719867</v>
      </c>
      <c r="O101" s="286">
        <f t="shared" si="127"/>
        <v>0</v>
      </c>
      <c r="P101" s="286">
        <f t="shared" si="127"/>
        <v>11217.868046816186</v>
      </c>
      <c r="Q101" s="286">
        <f t="shared" si="127"/>
        <v>5979.1376389007801</v>
      </c>
      <c r="R101" s="286">
        <f t="shared" si="127"/>
        <v>6933.750735454254</v>
      </c>
      <c r="S101" s="286">
        <f t="shared" si="127"/>
        <v>17704.580454128321</v>
      </c>
      <c r="T101" s="222">
        <f t="shared" si="127"/>
        <v>2142.0586556809649</v>
      </c>
      <c r="U101" s="222">
        <f t="shared" si="127"/>
        <v>6426.1759670428946</v>
      </c>
      <c r="V101" s="222">
        <f t="shared" si="127"/>
        <v>6174.7169074629555</v>
      </c>
      <c r="W101" s="222">
        <f t="shared" si="127"/>
        <v>9387.8048909844038</v>
      </c>
      <c r="X101" s="222">
        <f t="shared" si="127"/>
        <v>0</v>
      </c>
      <c r="Y101" s="222">
        <f t="shared" si="127"/>
        <v>15562.52179844736</v>
      </c>
      <c r="Z101" s="224">
        <f t="shared" ref="Z101:AP101" si="128">SUM(Z96:Z99)</f>
        <v>6009.7557767584658</v>
      </c>
      <c r="AA101" s="222">
        <f t="shared" si="128"/>
        <v>6009.7557767584658</v>
      </c>
      <c r="AB101" s="222">
        <f t="shared" si="128"/>
        <v>8779.4693086558455</v>
      </c>
      <c r="AC101" s="222">
        <f t="shared" si="128"/>
        <v>0</v>
      </c>
      <c r="AD101" s="222">
        <f t="shared" si="128"/>
        <v>0</v>
      </c>
      <c r="AE101" s="222">
        <f t="shared" si="128"/>
        <v>5774.5914202766126</v>
      </c>
      <c r="AF101" s="222">
        <f t="shared" si="128"/>
        <v>14554.06072893246</v>
      </c>
      <c r="AG101" s="222">
        <f t="shared" si="128"/>
        <v>0</v>
      </c>
      <c r="AH101" s="222">
        <f t="shared" si="128"/>
        <v>0</v>
      </c>
      <c r="AI101" s="222">
        <f t="shared" si="128"/>
        <v>0</v>
      </c>
      <c r="AJ101" s="223">
        <f t="shared" si="128"/>
        <v>0</v>
      </c>
      <c r="AK101" s="224">
        <f t="shared" si="128"/>
        <v>0</v>
      </c>
      <c r="AL101" s="224">
        <f t="shared" si="128"/>
        <v>0</v>
      </c>
      <c r="AM101" s="224">
        <f t="shared" si="128"/>
        <v>0</v>
      </c>
      <c r="AN101" s="224">
        <f t="shared" si="128"/>
        <v>0</v>
      </c>
      <c r="AO101" s="224">
        <f t="shared" si="128"/>
        <v>0</v>
      </c>
      <c r="AP101" s="224">
        <f t="shared" si="128"/>
        <v>1746.0640805517562</v>
      </c>
      <c r="AQ101" s="222">
        <f t="shared" si="127"/>
        <v>0</v>
      </c>
      <c r="AR101" s="222">
        <f t="shared" si="127"/>
        <v>5791</v>
      </c>
      <c r="AS101" s="222">
        <f t="shared" ref="AS101" si="129">SUM(AS96:AS99)</f>
        <v>0</v>
      </c>
      <c r="AT101" s="223">
        <f t="shared" si="127"/>
        <v>148194.5669866814</v>
      </c>
      <c r="AU101" s="64"/>
      <c r="AV101" s="286">
        <f t="shared" si="127"/>
        <v>37048.64174667035</v>
      </c>
      <c r="AW101" s="222">
        <f t="shared" si="127"/>
        <v>37048.64174667035</v>
      </c>
      <c r="AX101" s="222">
        <f t="shared" si="127"/>
        <v>37048.64174667035</v>
      </c>
      <c r="AY101" s="222">
        <f t="shared" si="127"/>
        <v>37048.64174667035</v>
      </c>
      <c r="AZ101" s="287">
        <f t="shared" si="127"/>
        <v>148194.5669866814</v>
      </c>
      <c r="BA101" s="164"/>
      <c r="BB101" s="116">
        <f>SUM(E101:N101)</f>
        <v>18001.25479982968</v>
      </c>
      <c r="BC101" s="117">
        <f>SUM(O101:Y101)</f>
        <v>81528.615094918117</v>
      </c>
      <c r="BD101" s="117">
        <f>SUM(Z101:AJ101)</f>
        <v>41127.633011381855</v>
      </c>
      <c r="BE101" s="117">
        <f>SUM(AK101:AQ101)</f>
        <v>1746.0640805517562</v>
      </c>
      <c r="BF101" s="316">
        <f t="shared" si="109"/>
        <v>5791</v>
      </c>
      <c r="BG101" s="307">
        <f t="shared" si="116"/>
        <v>0</v>
      </c>
      <c r="BH101" s="118">
        <f>SUM(BB101:BG101)</f>
        <v>148194.5669866814</v>
      </c>
      <c r="BI101" s="15"/>
      <c r="BJ101" s="1"/>
      <c r="BK101" s="1"/>
    </row>
    <row r="102" spans="1:63" x14ac:dyDescent="0.25">
      <c r="A102" s="62"/>
      <c r="B102" s="63"/>
      <c r="C102" s="63"/>
      <c r="D102" s="63"/>
      <c r="E102" s="339"/>
      <c r="F102" s="234"/>
      <c r="G102" s="234"/>
      <c r="H102" s="234"/>
      <c r="I102" s="234"/>
      <c r="J102" s="234"/>
      <c r="K102" s="234"/>
      <c r="L102" s="234"/>
      <c r="M102" s="234"/>
      <c r="N102" s="235"/>
      <c r="O102" s="339"/>
      <c r="P102" s="234"/>
      <c r="Q102" s="234"/>
      <c r="R102" s="234"/>
      <c r="S102" s="234"/>
      <c r="T102" s="234"/>
      <c r="U102" s="234"/>
      <c r="V102" s="234"/>
      <c r="W102" s="234"/>
      <c r="X102" s="215"/>
      <c r="Y102" s="234"/>
      <c r="Z102" s="234"/>
      <c r="AA102" s="234"/>
      <c r="AB102" s="234"/>
      <c r="AC102" s="234"/>
      <c r="AD102" s="234"/>
      <c r="AE102" s="234"/>
      <c r="AF102" s="234"/>
      <c r="AG102" s="234"/>
      <c r="AH102" s="234"/>
      <c r="AI102" s="234"/>
      <c r="AJ102" s="235"/>
      <c r="AK102" s="234"/>
      <c r="AL102" s="234"/>
      <c r="AM102" s="234"/>
      <c r="AN102" s="234"/>
      <c r="AO102" s="234"/>
      <c r="AP102" s="234"/>
      <c r="AQ102" s="234"/>
      <c r="AR102" s="234"/>
      <c r="AS102" s="234"/>
      <c r="AT102" s="235"/>
      <c r="AU102" s="64"/>
      <c r="AV102" s="286"/>
      <c r="AW102" s="222"/>
      <c r="AX102" s="222"/>
      <c r="AY102" s="222"/>
      <c r="AZ102" s="287"/>
      <c r="BA102" s="38"/>
      <c r="BB102" s="108"/>
      <c r="BC102" s="101"/>
      <c r="BD102" s="101"/>
      <c r="BE102" s="101"/>
      <c r="BF102" s="316" t="s">
        <v>6</v>
      </c>
      <c r="BG102" s="306"/>
      <c r="BH102" s="114"/>
      <c r="BI102" s="29"/>
    </row>
    <row r="103" spans="1:63" x14ac:dyDescent="0.25">
      <c r="A103" s="56"/>
      <c r="B103" s="59">
        <v>4300</v>
      </c>
      <c r="C103" s="59" t="s">
        <v>62</v>
      </c>
      <c r="D103" s="61"/>
      <c r="E103" s="295"/>
      <c r="F103" s="215"/>
      <c r="G103" s="215"/>
      <c r="H103" s="215"/>
      <c r="I103" s="213"/>
      <c r="J103" s="213"/>
      <c r="K103" s="213"/>
      <c r="L103" s="230"/>
      <c r="M103" s="230"/>
      <c r="N103" s="214"/>
      <c r="O103" s="295"/>
      <c r="P103" s="215"/>
      <c r="Q103" s="215"/>
      <c r="R103" s="215"/>
      <c r="S103" s="215"/>
      <c r="T103" s="213"/>
      <c r="U103" s="213"/>
      <c r="V103" s="213"/>
      <c r="W103" s="213"/>
      <c r="X103" s="213"/>
      <c r="Y103" s="213"/>
      <c r="Z103" s="215"/>
      <c r="AA103" s="213"/>
      <c r="AB103" s="213"/>
      <c r="AC103" s="194"/>
      <c r="AD103" s="213"/>
      <c r="AE103" s="213"/>
      <c r="AF103" s="213"/>
      <c r="AG103" s="213"/>
      <c r="AH103" s="213"/>
      <c r="AI103" s="213"/>
      <c r="AJ103" s="214"/>
      <c r="AK103" s="215"/>
      <c r="AL103" s="215"/>
      <c r="AM103" s="215"/>
      <c r="AN103" s="215"/>
      <c r="AO103" s="215"/>
      <c r="AP103" s="215"/>
      <c r="AQ103" s="213"/>
      <c r="AR103" s="230"/>
      <c r="AS103" s="230"/>
      <c r="AT103" s="214"/>
      <c r="AU103" s="64"/>
      <c r="AV103" s="286"/>
      <c r="AW103" s="222"/>
      <c r="AX103" s="222"/>
      <c r="AY103" s="222"/>
      <c r="AZ103" s="287"/>
      <c r="BA103" s="38"/>
      <c r="BB103" s="108"/>
      <c r="BC103" s="101"/>
      <c r="BD103" s="101"/>
      <c r="BE103" s="101"/>
      <c r="BF103" s="316" t="s">
        <v>6</v>
      </c>
      <c r="BG103" s="306"/>
      <c r="BH103" s="114"/>
      <c r="BI103" s="29"/>
    </row>
    <row r="104" spans="1:63" x14ac:dyDescent="0.25">
      <c r="A104" s="56"/>
      <c r="B104" s="59"/>
      <c r="C104" s="47">
        <v>4301</v>
      </c>
      <c r="D104" s="53" t="s">
        <v>63</v>
      </c>
      <c r="E104" s="338">
        <v>0</v>
      </c>
      <c r="F104" s="232">
        <v>0</v>
      </c>
      <c r="G104" s="232">
        <v>0</v>
      </c>
      <c r="H104" s="232">
        <v>0</v>
      </c>
      <c r="I104" s="231">
        <v>0</v>
      </c>
      <c r="J104" s="231">
        <v>0</v>
      </c>
      <c r="K104" s="231">
        <v>0</v>
      </c>
      <c r="L104" s="233">
        <v>0</v>
      </c>
      <c r="M104" s="233">
        <v>0</v>
      </c>
      <c r="N104" s="196">
        <v>0</v>
      </c>
      <c r="O104" s="338">
        <v>0</v>
      </c>
      <c r="P104" s="232">
        <v>0</v>
      </c>
      <c r="Q104" s="232">
        <v>0</v>
      </c>
      <c r="R104" s="232">
        <v>0</v>
      </c>
      <c r="S104" s="232">
        <v>0</v>
      </c>
      <c r="T104" s="231">
        <v>0</v>
      </c>
      <c r="U104" s="231">
        <v>0</v>
      </c>
      <c r="V104" s="231">
        <v>0</v>
      </c>
      <c r="W104" s="231">
        <v>0</v>
      </c>
      <c r="X104" s="231">
        <v>0</v>
      </c>
      <c r="Y104" s="231">
        <v>0</v>
      </c>
      <c r="Z104" s="232">
        <v>0</v>
      </c>
      <c r="AA104" s="231">
        <v>0</v>
      </c>
      <c r="AB104" s="231">
        <v>0</v>
      </c>
      <c r="AC104" s="194">
        <v>0</v>
      </c>
      <c r="AD104" s="231">
        <v>0</v>
      </c>
      <c r="AE104" s="231">
        <v>0</v>
      </c>
      <c r="AF104" s="231">
        <v>0</v>
      </c>
      <c r="AG104" s="231">
        <v>0</v>
      </c>
      <c r="AH104" s="231">
        <v>0</v>
      </c>
      <c r="AI104" s="231">
        <v>0</v>
      </c>
      <c r="AJ104" s="196">
        <v>0</v>
      </c>
      <c r="AK104" s="232">
        <v>0</v>
      </c>
      <c r="AL104" s="232">
        <v>0</v>
      </c>
      <c r="AM104" s="232">
        <v>0</v>
      </c>
      <c r="AN104" s="232">
        <v>0</v>
      </c>
      <c r="AO104" s="232">
        <v>0</v>
      </c>
      <c r="AP104" s="232">
        <v>0</v>
      </c>
      <c r="AQ104" s="231">
        <v>0</v>
      </c>
      <c r="AR104" s="231">
        <v>0</v>
      </c>
      <c r="AS104" s="231">
        <v>0</v>
      </c>
      <c r="AT104" s="347">
        <f>SUM(E104:AS104)</f>
        <v>0</v>
      </c>
      <c r="AU104" s="79"/>
      <c r="AV104" s="284">
        <f t="shared" ref="AV104:AY106" si="130">$AT104/4</f>
        <v>0</v>
      </c>
      <c r="AW104" s="284">
        <f t="shared" si="130"/>
        <v>0</v>
      </c>
      <c r="AX104" s="284">
        <f t="shared" si="130"/>
        <v>0</v>
      </c>
      <c r="AY104" s="284">
        <f t="shared" si="130"/>
        <v>0</v>
      </c>
      <c r="AZ104" s="285">
        <f t="shared" ref="AZ104:AZ106" si="131">SUM(AV104:AY104)</f>
        <v>0</v>
      </c>
      <c r="BA104" s="38"/>
      <c r="BB104" s="108">
        <f>SUM(E104:N104)</f>
        <v>0</v>
      </c>
      <c r="BC104" s="101">
        <f>SUM(O104:Y104)</f>
        <v>0</v>
      </c>
      <c r="BD104" s="101">
        <f>SUM(Z104:AJ104)</f>
        <v>0</v>
      </c>
      <c r="BE104" s="101">
        <f>SUM(AK104:AQ104)</f>
        <v>0</v>
      </c>
      <c r="BF104" s="316">
        <f t="shared" si="109"/>
        <v>0</v>
      </c>
      <c r="BG104" s="306">
        <f t="shared" ref="BG104:BG108" si="132">AS104</f>
        <v>0</v>
      </c>
      <c r="BH104" s="114">
        <f t="shared" ref="BH104:BH108" si="133">SUM(BB104:BG104)</f>
        <v>0</v>
      </c>
      <c r="BI104" s="29"/>
    </row>
    <row r="105" spans="1:63" ht="30" x14ac:dyDescent="0.25">
      <c r="A105" s="56"/>
      <c r="B105" s="59"/>
      <c r="C105" s="47">
        <v>4302</v>
      </c>
      <c r="D105" s="52" t="s">
        <v>104</v>
      </c>
      <c r="E105" s="338">
        <v>0</v>
      </c>
      <c r="F105" s="232">
        <v>0</v>
      </c>
      <c r="G105" s="232">
        <v>0</v>
      </c>
      <c r="H105" s="232">
        <v>0</v>
      </c>
      <c r="I105" s="231">
        <v>0</v>
      </c>
      <c r="J105" s="231">
        <v>0</v>
      </c>
      <c r="K105" s="231">
        <v>0</v>
      </c>
      <c r="L105" s="233">
        <v>0</v>
      </c>
      <c r="M105" s="233">
        <v>0</v>
      </c>
      <c r="N105" s="196">
        <v>2203.3359608114665</v>
      </c>
      <c r="O105" s="338">
        <v>0</v>
      </c>
      <c r="P105" s="232">
        <v>931.32985029607175</v>
      </c>
      <c r="Q105" s="232">
        <v>931.32985029607175</v>
      </c>
      <c r="R105" s="232">
        <v>931.32985029607175</v>
      </c>
      <c r="S105" s="232">
        <v>2793.989550888215</v>
      </c>
      <c r="T105" s="231">
        <v>0</v>
      </c>
      <c r="U105" s="231">
        <v>0</v>
      </c>
      <c r="V105" s="231">
        <v>279.39895508882154</v>
      </c>
      <c r="W105" s="231">
        <v>2514.5905957993937</v>
      </c>
      <c r="X105" s="231">
        <v>0</v>
      </c>
      <c r="Y105" s="231">
        <v>2793.989550888215</v>
      </c>
      <c r="Z105" s="232">
        <v>0</v>
      </c>
      <c r="AA105" s="231">
        <v>0</v>
      </c>
      <c r="AB105" s="231">
        <v>2351.6435648185302</v>
      </c>
      <c r="AC105" s="194">
        <v>0</v>
      </c>
      <c r="AD105" s="231">
        <v>0</v>
      </c>
      <c r="AE105" s="231">
        <v>261.29372942428114</v>
      </c>
      <c r="AF105" s="231">
        <v>2612.9372942428113</v>
      </c>
      <c r="AG105" s="220">
        <v>0</v>
      </c>
      <c r="AH105" s="231">
        <v>0</v>
      </c>
      <c r="AI105" s="231">
        <v>0</v>
      </c>
      <c r="AJ105" s="196">
        <v>0</v>
      </c>
      <c r="AK105" s="232">
        <v>0</v>
      </c>
      <c r="AL105" s="232">
        <v>0</v>
      </c>
      <c r="AM105" s="232">
        <v>0</v>
      </c>
      <c r="AN105" s="232">
        <v>0</v>
      </c>
      <c r="AO105" s="232">
        <v>0</v>
      </c>
      <c r="AP105" s="232">
        <v>0</v>
      </c>
      <c r="AQ105" s="231">
        <v>0</v>
      </c>
      <c r="AR105" s="231">
        <v>0</v>
      </c>
      <c r="AS105" s="231">
        <v>0</v>
      </c>
      <c r="AT105" s="347">
        <f>SUM(E105:AS105)</f>
        <v>18605.168752849953</v>
      </c>
      <c r="AU105" s="79"/>
      <c r="AV105" s="284">
        <f t="shared" si="130"/>
        <v>4651.2921882124883</v>
      </c>
      <c r="AW105" s="284">
        <f t="shared" si="130"/>
        <v>4651.2921882124883</v>
      </c>
      <c r="AX105" s="284">
        <f t="shared" si="130"/>
        <v>4651.2921882124883</v>
      </c>
      <c r="AY105" s="284">
        <f t="shared" si="130"/>
        <v>4651.2921882124883</v>
      </c>
      <c r="AZ105" s="285">
        <f t="shared" si="131"/>
        <v>18605.168752849953</v>
      </c>
      <c r="BA105" s="38"/>
      <c r="BB105" s="108">
        <f>SUM(E105:N105)</f>
        <v>2203.3359608114665</v>
      </c>
      <c r="BC105" s="101">
        <f>SUM(O105:Y105)</f>
        <v>11175.958203552862</v>
      </c>
      <c r="BD105" s="101">
        <f>SUM(Z105:AJ105)</f>
        <v>5225.8745884856226</v>
      </c>
      <c r="BE105" s="101">
        <f>SUM(AK105:AQ105)</f>
        <v>0</v>
      </c>
      <c r="BF105" s="316">
        <f t="shared" si="109"/>
        <v>0</v>
      </c>
      <c r="BG105" s="306">
        <f t="shared" si="132"/>
        <v>0</v>
      </c>
      <c r="BH105" s="114">
        <f t="shared" si="133"/>
        <v>18605.16875284995</v>
      </c>
      <c r="BI105" s="29"/>
    </row>
    <row r="106" spans="1:63" x14ac:dyDescent="0.25">
      <c r="A106" s="56"/>
      <c r="B106" s="59"/>
      <c r="C106" s="47">
        <v>4303</v>
      </c>
      <c r="D106" s="53" t="s">
        <v>64</v>
      </c>
      <c r="E106" s="338">
        <v>0</v>
      </c>
      <c r="F106" s="232">
        <v>0</v>
      </c>
      <c r="G106" s="232">
        <v>0</v>
      </c>
      <c r="H106" s="232">
        <v>1101.6679804057333</v>
      </c>
      <c r="I106" s="231">
        <v>0</v>
      </c>
      <c r="J106" s="231">
        <v>0</v>
      </c>
      <c r="K106" s="231">
        <v>0</v>
      </c>
      <c r="L106" s="233">
        <v>0</v>
      </c>
      <c r="M106" s="233">
        <v>0</v>
      </c>
      <c r="N106" s="196">
        <v>1013.5345419732745</v>
      </c>
      <c r="O106" s="338">
        <v>0</v>
      </c>
      <c r="P106" s="232">
        <v>428.41173113619294</v>
      </c>
      <c r="Q106" s="232">
        <v>428.41173113619294</v>
      </c>
      <c r="R106" s="232">
        <v>428.41173113619294</v>
      </c>
      <c r="S106" s="232">
        <v>1285.2351934085789</v>
      </c>
      <c r="T106" s="231">
        <v>0</v>
      </c>
      <c r="U106" s="231">
        <v>0</v>
      </c>
      <c r="V106" s="231">
        <v>782.31707424870024</v>
      </c>
      <c r="W106" s="231">
        <v>502.9181191598787</v>
      </c>
      <c r="X106" s="231">
        <v>0</v>
      </c>
      <c r="Y106" s="231">
        <v>1285.2351934085789</v>
      </c>
      <c r="Z106" s="232">
        <v>0</v>
      </c>
      <c r="AA106" s="231">
        <v>0</v>
      </c>
      <c r="AB106" s="231">
        <v>470.32871296370604</v>
      </c>
      <c r="AC106" s="194">
        <v>0</v>
      </c>
      <c r="AD106" s="231">
        <v>0</v>
      </c>
      <c r="AE106" s="231">
        <v>731.62244238798723</v>
      </c>
      <c r="AF106" s="231">
        <v>1201.9511553516932</v>
      </c>
      <c r="AG106" s="231">
        <v>0</v>
      </c>
      <c r="AH106" s="231">
        <v>0</v>
      </c>
      <c r="AI106" s="231">
        <v>0</v>
      </c>
      <c r="AJ106" s="196">
        <v>0</v>
      </c>
      <c r="AK106" s="232">
        <v>0</v>
      </c>
      <c r="AL106" s="232">
        <v>0</v>
      </c>
      <c r="AM106" s="232">
        <v>0</v>
      </c>
      <c r="AN106" s="232">
        <v>0</v>
      </c>
      <c r="AO106" s="232">
        <v>0</v>
      </c>
      <c r="AP106" s="232">
        <v>2910.1068009195933</v>
      </c>
      <c r="AQ106" s="231">
        <v>0</v>
      </c>
      <c r="AR106" s="231">
        <v>0</v>
      </c>
      <c r="AS106" s="231">
        <v>0</v>
      </c>
      <c r="AT106" s="347">
        <f>SUM(E106:AS106)</f>
        <v>12570.152407636302</v>
      </c>
      <c r="AU106" s="79"/>
      <c r="AV106" s="284">
        <f t="shared" si="130"/>
        <v>3142.5381019090755</v>
      </c>
      <c r="AW106" s="284">
        <f t="shared" si="130"/>
        <v>3142.5381019090755</v>
      </c>
      <c r="AX106" s="284">
        <f t="shared" si="130"/>
        <v>3142.5381019090755</v>
      </c>
      <c r="AY106" s="284">
        <f t="shared" si="130"/>
        <v>3142.5381019090755</v>
      </c>
      <c r="AZ106" s="285">
        <f t="shared" si="131"/>
        <v>12570.152407636302</v>
      </c>
      <c r="BA106" s="38"/>
      <c r="BB106" s="108">
        <f>SUM(E106:N106)</f>
        <v>2115.2025223790079</v>
      </c>
      <c r="BC106" s="101">
        <f>SUM(O106:Y106)</f>
        <v>5140.9407736343155</v>
      </c>
      <c r="BD106" s="101">
        <f>SUM(Z106:AJ106)</f>
        <v>2403.9023107033863</v>
      </c>
      <c r="BE106" s="101">
        <f>SUM(AK106:AQ106)</f>
        <v>2910.1068009195933</v>
      </c>
      <c r="BF106" s="316">
        <f t="shared" si="109"/>
        <v>0</v>
      </c>
      <c r="BG106" s="306">
        <f t="shared" si="132"/>
        <v>0</v>
      </c>
      <c r="BH106" s="114">
        <f t="shared" si="133"/>
        <v>12570.152407636304</v>
      </c>
      <c r="BI106" s="29"/>
    </row>
    <row r="107" spans="1:63" x14ac:dyDescent="0.25">
      <c r="A107" s="56"/>
      <c r="B107" s="59"/>
      <c r="C107" s="59"/>
      <c r="D107" s="61"/>
      <c r="E107" s="295"/>
      <c r="F107" s="215"/>
      <c r="G107" s="215"/>
      <c r="H107" s="215"/>
      <c r="I107" s="213"/>
      <c r="J107" s="213"/>
      <c r="K107" s="213"/>
      <c r="L107" s="230"/>
      <c r="M107" s="230"/>
      <c r="N107" s="214"/>
      <c r="O107" s="295"/>
      <c r="P107" s="215"/>
      <c r="Q107" s="215"/>
      <c r="R107" s="215"/>
      <c r="S107" s="215"/>
      <c r="T107" s="213"/>
      <c r="U107" s="213"/>
      <c r="V107" s="213"/>
      <c r="W107" s="213"/>
      <c r="X107" s="213"/>
      <c r="Y107" s="213"/>
      <c r="Z107" s="215"/>
      <c r="AA107" s="213"/>
      <c r="AB107" s="213"/>
      <c r="AC107" s="213"/>
      <c r="AD107" s="213"/>
      <c r="AE107" s="213"/>
      <c r="AF107" s="213"/>
      <c r="AG107" s="213"/>
      <c r="AH107" s="213"/>
      <c r="AI107" s="213"/>
      <c r="AJ107" s="214"/>
      <c r="AK107" s="215"/>
      <c r="AL107" s="215"/>
      <c r="AM107" s="215"/>
      <c r="AN107" s="215"/>
      <c r="AO107" s="215"/>
      <c r="AP107" s="215"/>
      <c r="AQ107" s="213"/>
      <c r="AR107" s="213"/>
      <c r="AS107" s="213"/>
      <c r="AT107" s="214"/>
      <c r="AU107" s="64"/>
      <c r="AV107" s="286"/>
      <c r="AW107" s="222"/>
      <c r="AX107" s="222"/>
      <c r="AY107" s="222"/>
      <c r="AZ107" s="287"/>
      <c r="BA107" s="38"/>
      <c r="BB107" s="108"/>
      <c r="BC107" s="101"/>
      <c r="BD107" s="101"/>
      <c r="BE107" s="101"/>
      <c r="BF107" s="316" t="s">
        <v>6</v>
      </c>
      <c r="BG107" s="306" t="s">
        <v>6</v>
      </c>
      <c r="BH107" s="114" t="s">
        <v>6</v>
      </c>
      <c r="BI107" s="29"/>
    </row>
    <row r="108" spans="1:63" x14ac:dyDescent="0.25">
      <c r="A108" s="56"/>
      <c r="B108" s="59"/>
      <c r="C108" s="59">
        <v>4399</v>
      </c>
      <c r="D108" s="61" t="s">
        <v>56</v>
      </c>
      <c r="E108" s="286">
        <f t="shared" ref="E108:AQ108" si="134">SUM(E104:E106)</f>
        <v>0</v>
      </c>
      <c r="F108" s="286">
        <f t="shared" si="134"/>
        <v>0</v>
      </c>
      <c r="G108" s="286">
        <f t="shared" si="134"/>
        <v>0</v>
      </c>
      <c r="H108" s="286">
        <f t="shared" si="134"/>
        <v>1101.6679804057333</v>
      </c>
      <c r="I108" s="222">
        <f t="shared" si="134"/>
        <v>0</v>
      </c>
      <c r="J108" s="222">
        <f t="shared" si="134"/>
        <v>0</v>
      </c>
      <c r="K108" s="222">
        <f t="shared" si="134"/>
        <v>0</v>
      </c>
      <c r="L108" s="222">
        <f t="shared" si="134"/>
        <v>0</v>
      </c>
      <c r="M108" s="222">
        <f t="shared" si="134"/>
        <v>0</v>
      </c>
      <c r="N108" s="223">
        <f t="shared" si="134"/>
        <v>3216.8705027847409</v>
      </c>
      <c r="O108" s="286">
        <f t="shared" si="134"/>
        <v>0</v>
      </c>
      <c r="P108" s="286">
        <f t="shared" si="134"/>
        <v>1359.7415814322646</v>
      </c>
      <c r="Q108" s="286">
        <f t="shared" si="134"/>
        <v>1359.7415814322646</v>
      </c>
      <c r="R108" s="286">
        <f t="shared" si="134"/>
        <v>1359.7415814322646</v>
      </c>
      <c r="S108" s="286">
        <f t="shared" si="134"/>
        <v>4079.2247442967937</v>
      </c>
      <c r="T108" s="222">
        <f t="shared" si="134"/>
        <v>0</v>
      </c>
      <c r="U108" s="222">
        <f t="shared" si="134"/>
        <v>0</v>
      </c>
      <c r="V108" s="222">
        <f t="shared" si="134"/>
        <v>1061.7160293375218</v>
      </c>
      <c r="W108" s="222">
        <f t="shared" si="134"/>
        <v>3017.5087149592723</v>
      </c>
      <c r="X108" s="222">
        <f t="shared" si="134"/>
        <v>0</v>
      </c>
      <c r="Y108" s="222">
        <f t="shared" si="134"/>
        <v>4079.2247442967937</v>
      </c>
      <c r="Z108" s="224">
        <f t="shared" ref="Z108:AP108" si="135">SUM(Z104:Z106)</f>
        <v>0</v>
      </c>
      <c r="AA108" s="222">
        <f t="shared" si="135"/>
        <v>0</v>
      </c>
      <c r="AB108" s="222">
        <f t="shared" si="135"/>
        <v>2821.9722777822362</v>
      </c>
      <c r="AC108" s="222">
        <f t="shared" si="135"/>
        <v>0</v>
      </c>
      <c r="AD108" s="222">
        <f t="shared" si="135"/>
        <v>0</v>
      </c>
      <c r="AE108" s="222">
        <f t="shared" si="135"/>
        <v>992.91617181226843</v>
      </c>
      <c r="AF108" s="222">
        <f t="shared" si="135"/>
        <v>3814.8884495945044</v>
      </c>
      <c r="AG108" s="222">
        <f t="shared" si="135"/>
        <v>0</v>
      </c>
      <c r="AH108" s="222">
        <f t="shared" si="135"/>
        <v>0</v>
      </c>
      <c r="AI108" s="222">
        <f t="shared" si="135"/>
        <v>0</v>
      </c>
      <c r="AJ108" s="223">
        <f t="shared" si="135"/>
        <v>0</v>
      </c>
      <c r="AK108" s="224">
        <f t="shared" si="135"/>
        <v>0</v>
      </c>
      <c r="AL108" s="224">
        <f t="shared" si="135"/>
        <v>0</v>
      </c>
      <c r="AM108" s="224">
        <f t="shared" si="135"/>
        <v>0</v>
      </c>
      <c r="AN108" s="224">
        <f t="shared" si="135"/>
        <v>0</v>
      </c>
      <c r="AO108" s="224">
        <f t="shared" si="135"/>
        <v>0</v>
      </c>
      <c r="AP108" s="224">
        <f t="shared" si="135"/>
        <v>2910.1068009195933</v>
      </c>
      <c r="AQ108" s="222">
        <f t="shared" si="134"/>
        <v>0</v>
      </c>
      <c r="AR108" s="222">
        <f t="shared" ref="AR108:AS108" si="136">SUM(AR104:AR106)</f>
        <v>0</v>
      </c>
      <c r="AS108" s="222">
        <f t="shared" si="136"/>
        <v>0</v>
      </c>
      <c r="AT108" s="223">
        <f>SUM(AT104:AT106)</f>
        <v>31175.321160486255</v>
      </c>
      <c r="AU108" s="64"/>
      <c r="AV108" s="286">
        <f>SUM(AV104:AV106)</f>
        <v>7793.8302901215638</v>
      </c>
      <c r="AW108" s="222">
        <f t="shared" ref="AW108:AZ108" si="137">SUM(AW104:AW106)</f>
        <v>7793.8302901215638</v>
      </c>
      <c r="AX108" s="222">
        <f t="shared" si="137"/>
        <v>7793.8302901215638</v>
      </c>
      <c r="AY108" s="222">
        <f t="shared" si="137"/>
        <v>7793.8302901215638</v>
      </c>
      <c r="AZ108" s="287">
        <f t="shared" si="137"/>
        <v>31175.321160486255</v>
      </c>
      <c r="BA108" s="38"/>
      <c r="BB108" s="108">
        <f>SUM(E108:N108)</f>
        <v>4318.5384831904739</v>
      </c>
      <c r="BC108" s="101">
        <f>SUM(O108:Y108)</f>
        <v>16316.898977187175</v>
      </c>
      <c r="BD108" s="101">
        <f>SUM(Z108:AJ108)</f>
        <v>7629.7768991890098</v>
      </c>
      <c r="BE108" s="101">
        <f>SUM(AK108:AQ108)</f>
        <v>2910.1068009195933</v>
      </c>
      <c r="BF108" s="316">
        <f t="shared" si="109"/>
        <v>0</v>
      </c>
      <c r="BG108" s="306">
        <f t="shared" si="132"/>
        <v>0</v>
      </c>
      <c r="BH108" s="114">
        <f t="shared" si="133"/>
        <v>31175.321160486252</v>
      </c>
      <c r="BI108" s="29"/>
    </row>
    <row r="109" spans="1:63" x14ac:dyDescent="0.25">
      <c r="A109" s="56"/>
      <c r="B109" s="59"/>
      <c r="C109" s="59"/>
      <c r="D109" s="61"/>
      <c r="E109" s="295"/>
      <c r="F109" s="215"/>
      <c r="G109" s="215"/>
      <c r="H109" s="215"/>
      <c r="I109" s="213"/>
      <c r="J109" s="213"/>
      <c r="K109" s="213"/>
      <c r="L109" s="230"/>
      <c r="M109" s="230"/>
      <c r="N109" s="214"/>
      <c r="O109" s="295"/>
      <c r="P109" s="215"/>
      <c r="Q109" s="215"/>
      <c r="R109" s="215"/>
      <c r="S109" s="215"/>
      <c r="T109" s="213"/>
      <c r="U109" s="213"/>
      <c r="V109" s="213"/>
      <c r="W109" s="213"/>
      <c r="X109" s="213"/>
      <c r="Y109" s="213"/>
      <c r="Z109" s="215"/>
      <c r="AA109" s="213"/>
      <c r="AB109" s="213"/>
      <c r="AC109" s="213"/>
      <c r="AD109" s="213"/>
      <c r="AE109" s="213"/>
      <c r="AF109" s="213"/>
      <c r="AG109" s="213"/>
      <c r="AH109" s="213"/>
      <c r="AI109" s="213"/>
      <c r="AJ109" s="214"/>
      <c r="AK109" s="215"/>
      <c r="AL109" s="215"/>
      <c r="AM109" s="215"/>
      <c r="AN109" s="215"/>
      <c r="AO109" s="215"/>
      <c r="AP109" s="215"/>
      <c r="AQ109" s="213"/>
      <c r="AR109" s="213"/>
      <c r="AS109" s="213"/>
      <c r="AT109" s="214"/>
      <c r="AU109" s="64"/>
      <c r="AV109" s="286"/>
      <c r="AW109" s="222"/>
      <c r="AX109" s="222"/>
      <c r="AY109" s="222"/>
      <c r="AZ109" s="287"/>
      <c r="BA109" s="38"/>
      <c r="BB109" s="108"/>
      <c r="BC109" s="101"/>
      <c r="BD109" s="101"/>
      <c r="BE109" s="101"/>
      <c r="BF109" s="316" t="s">
        <v>6</v>
      </c>
      <c r="BH109" s="114"/>
      <c r="BI109" s="29"/>
    </row>
    <row r="110" spans="1:63" x14ac:dyDescent="0.25">
      <c r="A110" s="119"/>
      <c r="B110" s="120">
        <v>4999</v>
      </c>
      <c r="C110" s="129" t="s">
        <v>33</v>
      </c>
      <c r="D110" s="126"/>
      <c r="E110" s="293">
        <f t="shared" ref="E110:AQ110" si="138">E93+E101+E108</f>
        <v>0</v>
      </c>
      <c r="F110" s="293">
        <f t="shared" si="138"/>
        <v>0</v>
      </c>
      <c r="G110" s="293">
        <f t="shared" si="138"/>
        <v>440.66719216229325</v>
      </c>
      <c r="H110" s="293">
        <f t="shared" si="138"/>
        <v>3305.0039412172</v>
      </c>
      <c r="I110" s="244">
        <f t="shared" si="138"/>
        <v>0</v>
      </c>
      <c r="J110" s="244">
        <f t="shared" si="138"/>
        <v>2203.3359608114665</v>
      </c>
      <c r="K110" s="244">
        <f t="shared" si="138"/>
        <v>13660.682957031091</v>
      </c>
      <c r="L110" s="244">
        <f t="shared" si="138"/>
        <v>0</v>
      </c>
      <c r="M110" s="244">
        <f t="shared" si="138"/>
        <v>0</v>
      </c>
      <c r="N110" s="245">
        <f t="shared" si="138"/>
        <v>23773.995017155721</v>
      </c>
      <c r="O110" s="293">
        <f t="shared" si="138"/>
        <v>0</v>
      </c>
      <c r="P110" s="293">
        <f t="shared" si="138"/>
        <v>23520.735369227292</v>
      </c>
      <c r="Q110" s="293">
        <f t="shared" si="138"/>
        <v>11045.57202451141</v>
      </c>
      <c r="R110" s="293">
        <f t="shared" si="138"/>
        <v>14207.436866266575</v>
      </c>
      <c r="S110" s="293">
        <f t="shared" si="138"/>
        <v>34803.796505564198</v>
      </c>
      <c r="T110" s="244">
        <f t="shared" si="138"/>
        <v>4656.6492514803576</v>
      </c>
      <c r="U110" s="244">
        <f t="shared" si="138"/>
        <v>14165.527023003251</v>
      </c>
      <c r="V110" s="244">
        <f t="shared" si="138"/>
        <v>17434.494797542466</v>
      </c>
      <c r="W110" s="244">
        <f t="shared" si="138"/>
        <v>20340.243930466208</v>
      </c>
      <c r="X110" s="244">
        <f t="shared" si="138"/>
        <v>2607.7235808290011</v>
      </c>
      <c r="Y110" s="244">
        <f t="shared" si="138"/>
        <v>32754.870834912843</v>
      </c>
      <c r="Z110" s="246">
        <f t="shared" ref="Z110:AP110" si="139">Z93+Z101+Z108</f>
        <v>15503.427945840682</v>
      </c>
      <c r="AA110" s="244">
        <f t="shared" si="139"/>
        <v>20563.816505690927</v>
      </c>
      <c r="AB110" s="244">
        <f t="shared" si="139"/>
        <v>19022.183502087664</v>
      </c>
      <c r="AC110" s="244">
        <f t="shared" si="139"/>
        <v>1045.1749176971246</v>
      </c>
      <c r="AD110" s="244">
        <f t="shared" si="139"/>
        <v>0</v>
      </c>
      <c r="AE110" s="244">
        <f t="shared" si="139"/>
        <v>15259.553798378018</v>
      </c>
      <c r="AF110" s="244">
        <f t="shared" si="139"/>
        <v>28193.593404879935</v>
      </c>
      <c r="AG110" s="244">
        <f t="shared" si="139"/>
        <v>7316.2244238798721</v>
      </c>
      <c r="AH110" s="244">
        <f t="shared" si="139"/>
        <v>0</v>
      </c>
      <c r="AI110" s="244">
        <f t="shared" si="139"/>
        <v>1045.1749176971246</v>
      </c>
      <c r="AJ110" s="245">
        <f t="shared" si="139"/>
        <v>6271.0495061827478</v>
      </c>
      <c r="AK110" s="246">
        <f t="shared" si="139"/>
        <v>0</v>
      </c>
      <c r="AL110" s="246">
        <f t="shared" si="139"/>
        <v>0</v>
      </c>
      <c r="AM110" s="246">
        <f t="shared" si="139"/>
        <v>0</v>
      </c>
      <c r="AN110" s="246">
        <f t="shared" si="139"/>
        <v>16296.598085149724</v>
      </c>
      <c r="AO110" s="246">
        <f t="shared" si="139"/>
        <v>0</v>
      </c>
      <c r="AP110" s="246">
        <f t="shared" si="139"/>
        <v>8730.3204027587799</v>
      </c>
      <c r="AQ110" s="244">
        <f t="shared" si="138"/>
        <v>0</v>
      </c>
      <c r="AR110" s="244">
        <f t="shared" ref="AR110:AS110" si="140">AR93+AR101+AR108</f>
        <v>12084</v>
      </c>
      <c r="AS110" s="244">
        <f t="shared" si="140"/>
        <v>0</v>
      </c>
      <c r="AT110" s="245">
        <f>AT93+AT101+AT108</f>
        <v>370251.85266242392</v>
      </c>
      <c r="AU110" s="127"/>
      <c r="AV110" s="293">
        <f t="shared" ref="AV110:AZ110" si="141">AV93+AV101+AV108</f>
        <v>92562.963165605979</v>
      </c>
      <c r="AW110" s="244">
        <f t="shared" si="141"/>
        <v>92562.963165605979</v>
      </c>
      <c r="AX110" s="244">
        <f t="shared" si="141"/>
        <v>92562.963165605979</v>
      </c>
      <c r="AY110" s="244">
        <f t="shared" si="141"/>
        <v>92562.963165605979</v>
      </c>
      <c r="AZ110" s="294">
        <f t="shared" si="141"/>
        <v>370251.85266242392</v>
      </c>
      <c r="BA110" s="137"/>
      <c r="BB110" s="123">
        <f>SUM(E110:N110)</f>
        <v>43383.685068377774</v>
      </c>
      <c r="BC110" s="124">
        <f>SUM(O110:Y110)</f>
        <v>175537.0501838036</v>
      </c>
      <c r="BD110" s="124">
        <f>SUM(Z110:AJ110)</f>
        <v>114220.19892233411</v>
      </c>
      <c r="BE110" s="124">
        <f>SUM(AK110:AQ110)</f>
        <v>25026.918487908504</v>
      </c>
      <c r="BF110" s="318">
        <f t="shared" si="109"/>
        <v>12084</v>
      </c>
      <c r="BG110" s="307">
        <f>AS109</f>
        <v>0</v>
      </c>
      <c r="BH110" s="125">
        <f>SUM(BB110:BG110)</f>
        <v>370251.85266242397</v>
      </c>
      <c r="BI110" s="29"/>
    </row>
    <row r="111" spans="1:63" x14ac:dyDescent="0.25">
      <c r="A111" s="33"/>
      <c r="B111" s="34"/>
      <c r="C111" s="34"/>
      <c r="D111" s="35"/>
      <c r="E111" s="334"/>
      <c r="F111" s="203"/>
      <c r="G111" s="203"/>
      <c r="H111" s="203"/>
      <c r="I111" s="203"/>
      <c r="J111" s="203"/>
      <c r="K111" s="203"/>
      <c r="L111" s="203"/>
      <c r="M111" s="203"/>
      <c r="N111" s="204"/>
      <c r="O111" s="334"/>
      <c r="P111" s="203"/>
      <c r="Q111" s="203"/>
      <c r="R111" s="203"/>
      <c r="S111" s="203"/>
      <c r="T111" s="203"/>
      <c r="U111" s="203"/>
      <c r="V111" s="203"/>
      <c r="W111" s="203"/>
      <c r="X111" s="218"/>
      <c r="Y111" s="203"/>
      <c r="Z111" s="203"/>
      <c r="AA111" s="203"/>
      <c r="AB111" s="203"/>
      <c r="AC111" s="203"/>
      <c r="AD111" s="203"/>
      <c r="AE111" s="203"/>
      <c r="AF111" s="203"/>
      <c r="AG111" s="203"/>
      <c r="AH111" s="203"/>
      <c r="AI111" s="203"/>
      <c r="AJ111" s="204"/>
      <c r="AK111" s="203"/>
      <c r="AL111" s="203"/>
      <c r="AM111" s="203"/>
      <c r="AN111" s="203"/>
      <c r="AO111" s="203"/>
      <c r="AP111" s="203"/>
      <c r="AQ111" s="203"/>
      <c r="AR111" s="203"/>
      <c r="AS111" s="203"/>
      <c r="AT111" s="204"/>
      <c r="AU111" s="36"/>
      <c r="AV111" s="281"/>
      <c r="AW111" s="282"/>
      <c r="AX111" s="282"/>
      <c r="AY111" s="282"/>
      <c r="AZ111" s="283"/>
      <c r="BA111" s="38"/>
      <c r="BB111" s="108"/>
      <c r="BC111" s="101"/>
      <c r="BD111" s="101"/>
      <c r="BE111" s="101"/>
      <c r="BF111" s="316" t="s">
        <v>6</v>
      </c>
      <c r="BG111" s="306"/>
      <c r="BH111" s="114"/>
      <c r="BI111" s="29"/>
    </row>
    <row r="112" spans="1:63" x14ac:dyDescent="0.25">
      <c r="A112" s="56">
        <v>50</v>
      </c>
      <c r="B112" s="59" t="s">
        <v>65</v>
      </c>
      <c r="C112" s="59"/>
      <c r="D112" s="60"/>
      <c r="E112" s="297"/>
      <c r="F112" s="207"/>
      <c r="G112" s="207"/>
      <c r="H112" s="207"/>
      <c r="I112" s="205"/>
      <c r="J112" s="205"/>
      <c r="K112" s="205"/>
      <c r="L112" s="208"/>
      <c r="M112" s="208"/>
      <c r="N112" s="206"/>
      <c r="O112" s="297"/>
      <c r="P112" s="207"/>
      <c r="Q112" s="207"/>
      <c r="R112" s="207"/>
      <c r="S112" s="207"/>
      <c r="T112" s="205"/>
      <c r="U112" s="205"/>
      <c r="V112" s="205"/>
      <c r="W112" s="205"/>
      <c r="X112" s="205"/>
      <c r="Y112" s="205"/>
      <c r="Z112" s="207"/>
      <c r="AA112" s="205"/>
      <c r="AB112" s="205"/>
      <c r="AC112" s="205"/>
      <c r="AD112" s="205"/>
      <c r="AE112" s="205"/>
      <c r="AF112" s="205"/>
      <c r="AG112" s="205"/>
      <c r="AH112" s="205"/>
      <c r="AI112" s="205"/>
      <c r="AJ112" s="206"/>
      <c r="AK112" s="207"/>
      <c r="AL112" s="207"/>
      <c r="AM112" s="207"/>
      <c r="AN112" s="207"/>
      <c r="AO112" s="207"/>
      <c r="AP112" s="207"/>
      <c r="AQ112" s="205"/>
      <c r="AR112" s="208"/>
      <c r="AS112" s="208"/>
      <c r="AT112" s="206"/>
      <c r="AU112" s="73"/>
      <c r="AV112" s="286"/>
      <c r="AW112" s="222"/>
      <c r="AX112" s="222"/>
      <c r="AY112" s="222"/>
      <c r="AZ112" s="287"/>
      <c r="BA112" s="38"/>
      <c r="BB112" s="108"/>
      <c r="BC112" s="101"/>
      <c r="BD112" s="101"/>
      <c r="BE112" s="101"/>
      <c r="BF112" s="316">
        <f t="shared" si="109"/>
        <v>0</v>
      </c>
      <c r="BG112" s="306"/>
      <c r="BH112" s="114"/>
      <c r="BI112" s="29"/>
    </row>
    <row r="113" spans="1:61" x14ac:dyDescent="0.25">
      <c r="A113" s="56"/>
      <c r="B113" s="66">
        <v>5100</v>
      </c>
      <c r="C113" s="67" t="s">
        <v>66</v>
      </c>
      <c r="D113" s="68"/>
      <c r="E113" s="342"/>
      <c r="F113" s="249"/>
      <c r="G113" s="249"/>
      <c r="H113" s="249"/>
      <c r="I113" s="247"/>
      <c r="J113" s="247"/>
      <c r="K113" s="247"/>
      <c r="L113" s="250"/>
      <c r="M113" s="250"/>
      <c r="N113" s="248"/>
      <c r="O113" s="342"/>
      <c r="P113" s="249"/>
      <c r="Q113" s="249"/>
      <c r="R113" s="249"/>
      <c r="S113" s="249"/>
      <c r="T113" s="247"/>
      <c r="U113" s="247"/>
      <c r="V113" s="247"/>
      <c r="W113" s="247"/>
      <c r="X113" s="247"/>
      <c r="Y113" s="247"/>
      <c r="Z113" s="249"/>
      <c r="AA113" s="247"/>
      <c r="AB113" s="247"/>
      <c r="AC113" s="247"/>
      <c r="AD113" s="247"/>
      <c r="AE113" s="247"/>
      <c r="AF113" s="247"/>
      <c r="AG113" s="247"/>
      <c r="AH113" s="247"/>
      <c r="AI113" s="247"/>
      <c r="AJ113" s="248"/>
      <c r="AK113" s="249"/>
      <c r="AL113" s="249"/>
      <c r="AM113" s="249"/>
      <c r="AN113" s="249"/>
      <c r="AO113" s="249"/>
      <c r="AP113" s="249"/>
      <c r="AQ113" s="247"/>
      <c r="AR113" s="250"/>
      <c r="AS113" s="250"/>
      <c r="AT113" s="248"/>
      <c r="AU113" s="73"/>
      <c r="AV113" s="286"/>
      <c r="AW113" s="222"/>
      <c r="AX113" s="222"/>
      <c r="AY113" s="222"/>
      <c r="AZ113" s="287"/>
      <c r="BA113" s="38"/>
      <c r="BB113" s="108"/>
      <c r="BC113" s="101"/>
      <c r="BD113" s="101"/>
      <c r="BE113" s="101"/>
      <c r="BF113" s="316" t="s">
        <v>6</v>
      </c>
      <c r="BG113" s="306"/>
      <c r="BH113" s="114"/>
      <c r="BI113" s="29"/>
    </row>
    <row r="114" spans="1:61" ht="30" x14ac:dyDescent="0.25">
      <c r="A114" s="56"/>
      <c r="B114" s="69"/>
      <c r="C114" s="70">
        <v>5101</v>
      </c>
      <c r="D114" s="52" t="s">
        <v>67</v>
      </c>
      <c r="E114" s="251">
        <f>0.1*SUM(E93,E101)</f>
        <v>0</v>
      </c>
      <c r="F114" s="251">
        <f t="shared" ref="F114:AQ114" si="142">0.1*SUM(F93,F101)</f>
        <v>0</v>
      </c>
      <c r="G114" s="251">
        <f t="shared" si="142"/>
        <v>44.06671921622933</v>
      </c>
      <c r="H114" s="251">
        <f t="shared" si="142"/>
        <v>220.33359608114665</v>
      </c>
      <c r="I114" s="251">
        <f t="shared" si="142"/>
        <v>0</v>
      </c>
      <c r="J114" s="251">
        <f t="shared" si="142"/>
        <v>220.33359608114665</v>
      </c>
      <c r="K114" s="251">
        <f t="shared" si="142"/>
        <v>1366.0682957031092</v>
      </c>
      <c r="L114" s="251">
        <f t="shared" si="142"/>
        <v>0</v>
      </c>
      <c r="M114" s="251">
        <f t="shared" si="142"/>
        <v>0</v>
      </c>
      <c r="N114" s="251">
        <f t="shared" si="142"/>
        <v>2055.7124514370985</v>
      </c>
      <c r="O114" s="251">
        <f t="shared" si="142"/>
        <v>0</v>
      </c>
      <c r="P114" s="251">
        <f t="shared" si="142"/>
        <v>2216.0993787795028</v>
      </c>
      <c r="Q114" s="251">
        <f t="shared" si="142"/>
        <v>968.58304430791452</v>
      </c>
      <c r="R114" s="251">
        <f t="shared" si="142"/>
        <v>1284.769528483431</v>
      </c>
      <c r="S114" s="251">
        <f t="shared" si="142"/>
        <v>3072.4571761267407</v>
      </c>
      <c r="T114" s="251">
        <f t="shared" si="142"/>
        <v>465.66492514803576</v>
      </c>
      <c r="U114" s="251">
        <f t="shared" si="142"/>
        <v>1416.5527023003251</v>
      </c>
      <c r="V114" s="251">
        <f t="shared" si="142"/>
        <v>1637.2778768204944</v>
      </c>
      <c r="W114" s="251">
        <f t="shared" si="142"/>
        <v>1732.2735215506937</v>
      </c>
      <c r="X114" s="251">
        <f t="shared" si="142"/>
        <v>260.7723580829001</v>
      </c>
      <c r="Y114" s="251">
        <f t="shared" si="142"/>
        <v>2867.5646090616051</v>
      </c>
      <c r="Z114" s="251">
        <f t="shared" si="142"/>
        <v>1550.3427945840683</v>
      </c>
      <c r="AA114" s="251">
        <f t="shared" si="142"/>
        <v>2056.3816505690929</v>
      </c>
      <c r="AB114" s="251">
        <f t="shared" si="142"/>
        <v>1620.0211224305431</v>
      </c>
      <c r="AC114" s="251">
        <f t="shared" si="142"/>
        <v>104.51749176971246</v>
      </c>
      <c r="AD114" s="251">
        <f t="shared" si="142"/>
        <v>0</v>
      </c>
      <c r="AE114" s="251">
        <f t="shared" si="142"/>
        <v>1426.663762656575</v>
      </c>
      <c r="AF114" s="251">
        <f t="shared" si="142"/>
        <v>2437.870495528543</v>
      </c>
      <c r="AG114" s="251">
        <f t="shared" si="142"/>
        <v>731.62244238798723</v>
      </c>
      <c r="AH114" s="251">
        <f t="shared" si="142"/>
        <v>0</v>
      </c>
      <c r="AI114" s="251">
        <f t="shared" si="142"/>
        <v>104.51749176971246</v>
      </c>
      <c r="AJ114" s="251">
        <f t="shared" si="142"/>
        <v>627.10495061827487</v>
      </c>
      <c r="AK114" s="251">
        <f t="shared" si="142"/>
        <v>0</v>
      </c>
      <c r="AL114" s="251">
        <f t="shared" si="142"/>
        <v>0</v>
      </c>
      <c r="AM114" s="251">
        <f t="shared" si="142"/>
        <v>0</v>
      </c>
      <c r="AN114" s="251">
        <f t="shared" si="142"/>
        <v>1629.6598085149726</v>
      </c>
      <c r="AO114" s="251">
        <f t="shared" si="142"/>
        <v>0</v>
      </c>
      <c r="AP114" s="251">
        <f t="shared" si="142"/>
        <v>582.02136018391866</v>
      </c>
      <c r="AQ114" s="251">
        <f t="shared" si="142"/>
        <v>0</v>
      </c>
      <c r="AR114" s="251">
        <v>0</v>
      </c>
      <c r="AS114" s="251">
        <f t="shared" ref="AS114" si="143">0.1*SUM(AS93,AS101)</f>
        <v>0</v>
      </c>
      <c r="AT114" s="347">
        <f>SUM(E114:AS114)</f>
        <v>32699.253150193777</v>
      </c>
      <c r="AU114" s="79"/>
      <c r="AV114" s="284">
        <f>$AT114/4</f>
        <v>8174.8132875484444</v>
      </c>
      <c r="AW114" s="284">
        <f t="shared" ref="AW114:AY114" si="144">$AT114/4</f>
        <v>8174.8132875484444</v>
      </c>
      <c r="AX114" s="284">
        <f t="shared" si="144"/>
        <v>8174.8132875484444</v>
      </c>
      <c r="AY114" s="284">
        <f t="shared" si="144"/>
        <v>8174.8132875484444</v>
      </c>
      <c r="AZ114" s="285">
        <f t="shared" ref="AZ114:AZ116" si="145">SUM(AV114:AY114)</f>
        <v>32699.253150193777</v>
      </c>
      <c r="BA114" s="38"/>
      <c r="BB114" s="108">
        <f>SUM(E114:N114)</f>
        <v>3906.5146585187304</v>
      </c>
      <c r="BC114" s="101">
        <f>SUM(O114:Y114)</f>
        <v>15922.015120661645</v>
      </c>
      <c r="BD114" s="101">
        <f>SUM(Z114:AJ114)</f>
        <v>10659.042202314509</v>
      </c>
      <c r="BE114" s="101">
        <f>SUM(AK114:AQ114)</f>
        <v>2211.6811686988913</v>
      </c>
      <c r="BF114" s="316">
        <f t="shared" si="109"/>
        <v>0</v>
      </c>
      <c r="BG114" s="306">
        <f t="shared" ref="BG114:BG126" si="146">AS114</f>
        <v>0</v>
      </c>
      <c r="BH114" s="114">
        <f t="shared" ref="BH114:BH118" si="147">SUM(BB114:BG114)</f>
        <v>32699.253150193774</v>
      </c>
      <c r="BI114" s="29"/>
    </row>
    <row r="115" spans="1:61" ht="45" x14ac:dyDescent="0.25">
      <c r="A115" s="56"/>
      <c r="B115" s="69"/>
      <c r="C115" s="70">
        <v>5102</v>
      </c>
      <c r="D115" s="52" t="s">
        <v>68</v>
      </c>
      <c r="E115" s="251">
        <f>0.1*E106</f>
        <v>0</v>
      </c>
      <c r="F115" s="251">
        <f t="shared" ref="F115:AQ115" si="148">0.1*F106</f>
        <v>0</v>
      </c>
      <c r="G115" s="251">
        <f t="shared" si="148"/>
        <v>0</v>
      </c>
      <c r="H115" s="251">
        <f t="shared" si="148"/>
        <v>110.16679804057333</v>
      </c>
      <c r="I115" s="251">
        <f t="shared" si="148"/>
        <v>0</v>
      </c>
      <c r="J115" s="251">
        <f t="shared" si="148"/>
        <v>0</v>
      </c>
      <c r="K115" s="251">
        <f t="shared" si="148"/>
        <v>0</v>
      </c>
      <c r="L115" s="251">
        <f t="shared" si="148"/>
        <v>0</v>
      </c>
      <c r="M115" s="251">
        <f t="shared" si="148"/>
        <v>0</v>
      </c>
      <c r="N115" s="251">
        <f t="shared" si="148"/>
        <v>101.35345419732745</v>
      </c>
      <c r="O115" s="251">
        <f t="shared" si="148"/>
        <v>0</v>
      </c>
      <c r="P115" s="251">
        <f t="shared" si="148"/>
        <v>42.841173113619298</v>
      </c>
      <c r="Q115" s="251">
        <f t="shared" si="148"/>
        <v>42.841173113619298</v>
      </c>
      <c r="R115" s="251">
        <f t="shared" si="148"/>
        <v>42.841173113619298</v>
      </c>
      <c r="S115" s="251">
        <f t="shared" si="148"/>
        <v>128.52351934085789</v>
      </c>
      <c r="T115" s="251">
        <f t="shared" si="148"/>
        <v>0</v>
      </c>
      <c r="U115" s="251">
        <f t="shared" si="148"/>
        <v>0</v>
      </c>
      <c r="V115" s="251">
        <f t="shared" si="148"/>
        <v>78.231707424870024</v>
      </c>
      <c r="W115" s="251">
        <f t="shared" si="148"/>
        <v>50.291811915987871</v>
      </c>
      <c r="X115" s="251">
        <f t="shared" si="148"/>
        <v>0</v>
      </c>
      <c r="Y115" s="251">
        <f t="shared" si="148"/>
        <v>128.52351934085789</v>
      </c>
      <c r="Z115" s="251">
        <f t="shared" si="148"/>
        <v>0</v>
      </c>
      <c r="AA115" s="251">
        <f t="shared" si="148"/>
        <v>0</v>
      </c>
      <c r="AB115" s="251">
        <f t="shared" si="148"/>
        <v>47.032871296370608</v>
      </c>
      <c r="AC115" s="251">
        <f t="shared" si="148"/>
        <v>0</v>
      </c>
      <c r="AD115" s="251">
        <f t="shared" si="148"/>
        <v>0</v>
      </c>
      <c r="AE115" s="251">
        <f t="shared" si="148"/>
        <v>73.162244238798721</v>
      </c>
      <c r="AF115" s="251">
        <f t="shared" si="148"/>
        <v>120.19511553516932</v>
      </c>
      <c r="AG115" s="251">
        <f t="shared" si="148"/>
        <v>0</v>
      </c>
      <c r="AH115" s="251">
        <f t="shared" si="148"/>
        <v>0</v>
      </c>
      <c r="AI115" s="251">
        <f t="shared" si="148"/>
        <v>0</v>
      </c>
      <c r="AJ115" s="251">
        <f t="shared" si="148"/>
        <v>0</v>
      </c>
      <c r="AK115" s="251">
        <f t="shared" si="148"/>
        <v>0</v>
      </c>
      <c r="AL115" s="251">
        <f t="shared" si="148"/>
        <v>0</v>
      </c>
      <c r="AM115" s="251">
        <f t="shared" si="148"/>
        <v>0</v>
      </c>
      <c r="AN115" s="251">
        <f t="shared" si="148"/>
        <v>0</v>
      </c>
      <c r="AO115" s="251">
        <f t="shared" si="148"/>
        <v>0</v>
      </c>
      <c r="AP115" s="251">
        <f t="shared" si="148"/>
        <v>291.01068009195933</v>
      </c>
      <c r="AQ115" s="251">
        <f t="shared" si="148"/>
        <v>0</v>
      </c>
      <c r="AR115" s="251">
        <v>1257</v>
      </c>
      <c r="AS115" s="251">
        <v>0</v>
      </c>
      <c r="AT115" s="347">
        <f>SUM(E115:AS115)</f>
        <v>2514.0152407636301</v>
      </c>
      <c r="AU115" s="79"/>
      <c r="AV115" s="284">
        <f t="shared" ref="AV115:AY116" si="149">$AT115/4</f>
        <v>628.50381019090753</v>
      </c>
      <c r="AW115" s="284">
        <f t="shared" si="149"/>
        <v>628.50381019090753</v>
      </c>
      <c r="AX115" s="284">
        <f t="shared" si="149"/>
        <v>628.50381019090753</v>
      </c>
      <c r="AY115" s="284">
        <f t="shared" si="149"/>
        <v>628.50381019090753</v>
      </c>
      <c r="AZ115" s="285">
        <f t="shared" si="145"/>
        <v>2514.0152407636301</v>
      </c>
      <c r="BA115" s="38"/>
      <c r="BB115" s="108">
        <f>SUM(E115:N115)</f>
        <v>211.52025223790076</v>
      </c>
      <c r="BC115" s="101">
        <f>SUM(O115:Y115)</f>
        <v>514.09407736343155</v>
      </c>
      <c r="BD115" s="101">
        <f>SUM(Z115:AJ115)</f>
        <v>240.39023107033864</v>
      </c>
      <c r="BE115" s="101">
        <f>SUM(AK115:AQ115)</f>
        <v>291.01068009195933</v>
      </c>
      <c r="BF115" s="316">
        <f t="shared" si="109"/>
        <v>1257</v>
      </c>
      <c r="BG115" s="306">
        <f t="shared" si="146"/>
        <v>0</v>
      </c>
      <c r="BH115" s="114">
        <f t="shared" si="147"/>
        <v>2514.0152407636306</v>
      </c>
      <c r="BI115" s="29"/>
    </row>
    <row r="116" spans="1:61" ht="30" x14ac:dyDescent="0.25">
      <c r="A116" s="56"/>
      <c r="B116" s="69"/>
      <c r="C116" s="70">
        <v>5103</v>
      </c>
      <c r="D116" s="52" t="s">
        <v>69</v>
      </c>
      <c r="E116" s="251">
        <f>0.1*E40</f>
        <v>0</v>
      </c>
      <c r="F116" s="251">
        <f t="shared" ref="F116:AQ116" si="150">0.1*F40</f>
        <v>99.150118236515993</v>
      </c>
      <c r="G116" s="251">
        <f t="shared" si="150"/>
        <v>121.18347784463066</v>
      </c>
      <c r="H116" s="251">
        <f t="shared" si="150"/>
        <v>154.23351725680266</v>
      </c>
      <c r="I116" s="251">
        <f t="shared" si="150"/>
        <v>0</v>
      </c>
      <c r="J116" s="251">
        <f t="shared" si="150"/>
        <v>22.033359608114665</v>
      </c>
      <c r="K116" s="251">
        <f t="shared" si="150"/>
        <v>154.23351725680266</v>
      </c>
      <c r="L116" s="251">
        <f t="shared" si="150"/>
        <v>110.16679804057333</v>
      </c>
      <c r="M116" s="251">
        <f t="shared" si="150"/>
        <v>77.116758628401328</v>
      </c>
      <c r="N116" s="251">
        <f t="shared" si="150"/>
        <v>2018.2557401033032</v>
      </c>
      <c r="O116" s="251">
        <f t="shared" si="150"/>
        <v>27.939895508882156</v>
      </c>
      <c r="P116" s="251">
        <f t="shared" si="150"/>
        <v>1113.870500954102</v>
      </c>
      <c r="Q116" s="251">
        <f t="shared" si="150"/>
        <v>834.4715458652804</v>
      </c>
      <c r="R116" s="251">
        <f t="shared" si="150"/>
        <v>983.48432191265169</v>
      </c>
      <c r="S116" s="251">
        <f t="shared" si="150"/>
        <v>2610.5175703798891</v>
      </c>
      <c r="T116" s="251">
        <f t="shared" si="150"/>
        <v>93.132985029607184</v>
      </c>
      <c r="U116" s="251">
        <f t="shared" si="150"/>
        <v>933.19250999666383</v>
      </c>
      <c r="V116" s="251">
        <f t="shared" si="150"/>
        <v>572.7678579320841</v>
      </c>
      <c r="W116" s="251">
        <f t="shared" si="150"/>
        <v>1578.6040962518416</v>
      </c>
      <c r="X116" s="251">
        <f t="shared" si="150"/>
        <v>77.300377574573957</v>
      </c>
      <c r="Y116" s="251">
        <f t="shared" si="150"/>
        <v>2762.3243359781491</v>
      </c>
      <c r="Z116" s="251">
        <f t="shared" si="150"/>
        <v>163.74407043921619</v>
      </c>
      <c r="AA116" s="251">
        <f t="shared" si="150"/>
        <v>1050.4007922856104</v>
      </c>
      <c r="AB116" s="251">
        <f t="shared" si="150"/>
        <v>1476.3095712471886</v>
      </c>
      <c r="AC116" s="251">
        <f t="shared" si="150"/>
        <v>78.388118827284359</v>
      </c>
      <c r="AD116" s="251">
        <f t="shared" si="150"/>
        <v>190.74442247972524</v>
      </c>
      <c r="AE116" s="251">
        <f t="shared" si="150"/>
        <v>462.48990108097763</v>
      </c>
      <c r="AF116" s="251">
        <f t="shared" si="150"/>
        <v>2341.1918156415591</v>
      </c>
      <c r="AG116" s="251">
        <f t="shared" si="150"/>
        <v>216.87379542215336</v>
      </c>
      <c r="AH116" s="251">
        <f t="shared" si="150"/>
        <v>169.84092412578275</v>
      </c>
      <c r="AI116" s="251">
        <f t="shared" si="150"/>
        <v>78.388118827284359</v>
      </c>
      <c r="AJ116" s="251">
        <f t="shared" si="150"/>
        <v>117.58217824092651</v>
      </c>
      <c r="AK116" s="251">
        <f t="shared" si="150"/>
        <v>0</v>
      </c>
      <c r="AL116" s="251">
        <f t="shared" si="150"/>
        <v>0</v>
      </c>
      <c r="AM116" s="251">
        <f t="shared" si="150"/>
        <v>46.561708814713498</v>
      </c>
      <c r="AN116" s="251">
        <f t="shared" si="150"/>
        <v>483.07772895265254</v>
      </c>
      <c r="AO116" s="251">
        <f t="shared" si="150"/>
        <v>0</v>
      </c>
      <c r="AP116" s="251">
        <f t="shared" si="150"/>
        <v>1687.8619445333643</v>
      </c>
      <c r="AQ116" s="251">
        <f t="shared" si="150"/>
        <v>0</v>
      </c>
      <c r="AR116" s="251">
        <v>0</v>
      </c>
      <c r="AS116" s="251">
        <f t="shared" ref="AS116" si="151">0.1*AS40</f>
        <v>0</v>
      </c>
      <c r="AT116" s="347">
        <f>SUM(E116:AS116)</f>
        <v>22907.434375277309</v>
      </c>
      <c r="AU116" s="79"/>
      <c r="AV116" s="284">
        <f t="shared" si="149"/>
        <v>5726.8585938193273</v>
      </c>
      <c r="AW116" s="284">
        <f t="shared" si="149"/>
        <v>5726.8585938193273</v>
      </c>
      <c r="AX116" s="284">
        <f t="shared" si="149"/>
        <v>5726.8585938193273</v>
      </c>
      <c r="AY116" s="284">
        <f t="shared" si="149"/>
        <v>5726.8585938193273</v>
      </c>
      <c r="AZ116" s="285">
        <f t="shared" si="145"/>
        <v>22907.434375277309</v>
      </c>
      <c r="BA116" s="38"/>
      <c r="BB116" s="108">
        <f>SUM(E116:N116)</f>
        <v>2756.3732869751448</v>
      </c>
      <c r="BC116" s="101">
        <f>SUM(O116:Y116)</f>
        <v>11587.605997383725</v>
      </c>
      <c r="BD116" s="101">
        <f>SUM(Z116:AJ116)</f>
        <v>6345.9537086177088</v>
      </c>
      <c r="BE116" s="101">
        <f>SUM(AK116:AQ116)</f>
        <v>2217.5013823007303</v>
      </c>
      <c r="BF116" s="316">
        <f t="shared" si="109"/>
        <v>0</v>
      </c>
      <c r="BG116" s="306">
        <f t="shared" si="146"/>
        <v>0</v>
      </c>
      <c r="BH116" s="114">
        <f t="shared" si="147"/>
        <v>22907.434375277306</v>
      </c>
      <c r="BI116" s="29"/>
    </row>
    <row r="117" spans="1:61" x14ac:dyDescent="0.25">
      <c r="A117" s="56"/>
      <c r="B117" s="69"/>
      <c r="C117" s="71"/>
      <c r="D117" s="52"/>
      <c r="E117" s="251"/>
      <c r="F117" s="194"/>
      <c r="G117" s="194"/>
      <c r="H117" s="194"/>
      <c r="I117" s="220"/>
      <c r="J117" s="220"/>
      <c r="K117" s="220"/>
      <c r="L117" s="254"/>
      <c r="M117" s="254"/>
      <c r="N117" s="221"/>
      <c r="O117" s="251"/>
      <c r="P117" s="194"/>
      <c r="Q117" s="194"/>
      <c r="R117" s="194"/>
      <c r="S117" s="194"/>
      <c r="T117" s="220"/>
      <c r="U117" s="220"/>
      <c r="V117" s="220"/>
      <c r="W117" s="220"/>
      <c r="X117" s="220"/>
      <c r="Y117" s="220"/>
      <c r="Z117" s="194"/>
      <c r="AA117" s="220"/>
      <c r="AB117" s="220"/>
      <c r="AC117" s="220"/>
      <c r="AD117" s="220"/>
      <c r="AE117" s="220"/>
      <c r="AF117" s="220"/>
      <c r="AG117" s="220"/>
      <c r="AH117" s="220"/>
      <c r="AI117" s="220"/>
      <c r="AJ117" s="221"/>
      <c r="AK117" s="194"/>
      <c r="AL117" s="194"/>
      <c r="AM117" s="194"/>
      <c r="AN117" s="194"/>
      <c r="AO117" s="194"/>
      <c r="AP117" s="194"/>
      <c r="AQ117" s="220"/>
      <c r="AR117" s="220"/>
      <c r="AS117" s="220"/>
      <c r="AT117" s="221"/>
      <c r="AU117" s="78"/>
      <c r="AV117" s="286"/>
      <c r="AW117" s="222"/>
      <c r="AX117" s="222"/>
      <c r="AY117" s="222"/>
      <c r="AZ117" s="287"/>
      <c r="BA117" s="38"/>
      <c r="BB117" s="108"/>
      <c r="BC117" s="101"/>
      <c r="BD117" s="101"/>
      <c r="BE117" s="101"/>
      <c r="BF117" s="316" t="s">
        <v>6</v>
      </c>
      <c r="BG117" s="306" t="s">
        <v>6</v>
      </c>
      <c r="BH117" s="114" t="s">
        <v>6</v>
      </c>
      <c r="BI117" s="29"/>
    </row>
    <row r="118" spans="1:61" x14ac:dyDescent="0.25">
      <c r="A118" s="56"/>
      <c r="B118" s="69"/>
      <c r="C118" s="71">
        <v>5199</v>
      </c>
      <c r="D118" s="61" t="s">
        <v>56</v>
      </c>
      <c r="E118" s="286">
        <f t="shared" ref="E118:AR118" si="152">SUM(E114:E116)</f>
        <v>0</v>
      </c>
      <c r="F118" s="286">
        <f t="shared" si="152"/>
        <v>99.150118236515993</v>
      </c>
      <c r="G118" s="286">
        <f t="shared" si="152"/>
        <v>165.25019706085999</v>
      </c>
      <c r="H118" s="286">
        <f t="shared" si="152"/>
        <v>484.73391137852263</v>
      </c>
      <c r="I118" s="222">
        <f t="shared" si="152"/>
        <v>0</v>
      </c>
      <c r="J118" s="222">
        <f t="shared" si="152"/>
        <v>242.36695568926132</v>
      </c>
      <c r="K118" s="222">
        <f t="shared" si="152"/>
        <v>1520.3018129599118</v>
      </c>
      <c r="L118" s="222">
        <f t="shared" si="152"/>
        <v>110.16679804057333</v>
      </c>
      <c r="M118" s="222">
        <f t="shared" si="152"/>
        <v>77.116758628401328</v>
      </c>
      <c r="N118" s="223">
        <f t="shared" si="152"/>
        <v>4175.3216457377293</v>
      </c>
      <c r="O118" s="286">
        <f t="shared" si="152"/>
        <v>27.939895508882156</v>
      </c>
      <c r="P118" s="286">
        <f t="shared" si="152"/>
        <v>3372.8110528472243</v>
      </c>
      <c r="Q118" s="286">
        <f t="shared" si="152"/>
        <v>1845.8957632868141</v>
      </c>
      <c r="R118" s="286">
        <f t="shared" si="152"/>
        <v>2311.0950235097021</v>
      </c>
      <c r="S118" s="286">
        <f t="shared" si="152"/>
        <v>5811.4982658474873</v>
      </c>
      <c r="T118" s="222">
        <f t="shared" si="152"/>
        <v>558.79791017764296</v>
      </c>
      <c r="U118" s="222">
        <f t="shared" si="152"/>
        <v>2349.7452122969889</v>
      </c>
      <c r="V118" s="222">
        <f t="shared" si="152"/>
        <v>2288.2774421774484</v>
      </c>
      <c r="W118" s="222">
        <f t="shared" si="152"/>
        <v>3361.1694297185231</v>
      </c>
      <c r="X118" s="222">
        <f t="shared" ref="X118:Y118" si="153">SUM(X114:X116)</f>
        <v>338.07273565747403</v>
      </c>
      <c r="Y118" s="222">
        <f t="shared" si="153"/>
        <v>5758.4124643806117</v>
      </c>
      <c r="Z118" s="224">
        <f t="shared" ref="Z118:AP118" si="154">SUM(Z114:Z116)</f>
        <v>1714.0868650232844</v>
      </c>
      <c r="AA118" s="222">
        <f t="shared" si="154"/>
        <v>3106.7824428547033</v>
      </c>
      <c r="AB118" s="222">
        <f t="shared" si="154"/>
        <v>3143.3635649741022</v>
      </c>
      <c r="AC118" s="222">
        <f t="shared" si="154"/>
        <v>182.90561059699684</v>
      </c>
      <c r="AD118" s="222">
        <f t="shared" si="154"/>
        <v>190.74442247972524</v>
      </c>
      <c r="AE118" s="222">
        <f t="shared" si="154"/>
        <v>1962.3159079763514</v>
      </c>
      <c r="AF118" s="222">
        <f t="shared" si="154"/>
        <v>4899.2574267052714</v>
      </c>
      <c r="AG118" s="222">
        <f t="shared" si="154"/>
        <v>948.49623781014066</v>
      </c>
      <c r="AH118" s="222">
        <f t="shared" si="154"/>
        <v>169.84092412578275</v>
      </c>
      <c r="AI118" s="222">
        <f t="shared" si="154"/>
        <v>182.90561059699684</v>
      </c>
      <c r="AJ118" s="223">
        <f t="shared" si="154"/>
        <v>744.68712885920138</v>
      </c>
      <c r="AK118" s="224">
        <f t="shared" si="154"/>
        <v>0</v>
      </c>
      <c r="AL118" s="224">
        <f t="shared" si="154"/>
        <v>0</v>
      </c>
      <c r="AM118" s="224">
        <f t="shared" si="154"/>
        <v>46.561708814713498</v>
      </c>
      <c r="AN118" s="224">
        <f t="shared" si="154"/>
        <v>2112.7375374676253</v>
      </c>
      <c r="AO118" s="224">
        <f t="shared" si="154"/>
        <v>0</v>
      </c>
      <c r="AP118" s="224">
        <f t="shared" si="154"/>
        <v>2560.8939848092423</v>
      </c>
      <c r="AQ118" s="222">
        <f t="shared" si="152"/>
        <v>0</v>
      </c>
      <c r="AR118" s="222">
        <f t="shared" si="152"/>
        <v>1257</v>
      </c>
      <c r="AS118" s="222">
        <f t="shared" ref="AS118" si="155">SUM(AS114:AS116)</f>
        <v>0</v>
      </c>
      <c r="AT118" s="223">
        <f>SUM(AT114:AT116)</f>
        <v>58120.70276623471</v>
      </c>
      <c r="AU118" s="64"/>
      <c r="AV118" s="286">
        <f t="shared" ref="AV118:AZ118" si="156">SUM(AV114:AV116)</f>
        <v>14530.175691558677</v>
      </c>
      <c r="AW118" s="222">
        <f t="shared" si="156"/>
        <v>14530.175691558677</v>
      </c>
      <c r="AX118" s="222">
        <f t="shared" si="156"/>
        <v>14530.175691558677</v>
      </c>
      <c r="AY118" s="222">
        <f t="shared" si="156"/>
        <v>14530.175691558677</v>
      </c>
      <c r="AZ118" s="287">
        <f t="shared" si="156"/>
        <v>58120.70276623471</v>
      </c>
      <c r="BA118" s="38"/>
      <c r="BB118" s="123">
        <f>SUM(E118:N118)</f>
        <v>6874.4081977317755</v>
      </c>
      <c r="BC118" s="124">
        <f>SUM(O118:Y118)</f>
        <v>28023.715195408804</v>
      </c>
      <c r="BD118" s="124">
        <f>SUM(Z118:AJ118)</f>
        <v>17245.386142002557</v>
      </c>
      <c r="BE118" s="124">
        <f>SUM(AK118:AQ118)</f>
        <v>4720.1932310915818</v>
      </c>
      <c r="BF118" s="318">
        <f t="shared" si="109"/>
        <v>1257</v>
      </c>
      <c r="BG118" s="307">
        <f>AS119</f>
        <v>0</v>
      </c>
      <c r="BH118" s="125">
        <f t="shared" si="147"/>
        <v>58120.702766234717</v>
      </c>
      <c r="BI118" s="29"/>
    </row>
    <row r="119" spans="1:61" x14ac:dyDescent="0.25">
      <c r="A119" s="62"/>
      <c r="B119" s="63"/>
      <c r="C119" s="63"/>
      <c r="D119" s="72"/>
      <c r="E119" s="343"/>
      <c r="F119" s="252"/>
      <c r="G119" s="252"/>
      <c r="H119" s="252"/>
      <c r="I119" s="252"/>
      <c r="J119" s="252"/>
      <c r="K119" s="252"/>
      <c r="L119" s="252"/>
      <c r="M119" s="252"/>
      <c r="N119" s="253"/>
      <c r="O119" s="343"/>
      <c r="P119" s="252"/>
      <c r="Q119" s="252"/>
      <c r="R119" s="252"/>
      <c r="S119" s="252"/>
      <c r="T119" s="252"/>
      <c r="U119" s="252"/>
      <c r="V119" s="252"/>
      <c r="W119" s="252"/>
      <c r="X119" s="207"/>
      <c r="Y119" s="252"/>
      <c r="Z119" s="252"/>
      <c r="AA119" s="252"/>
      <c r="AB119" s="252"/>
      <c r="AC119" s="252"/>
      <c r="AD119" s="252"/>
      <c r="AE119" s="252"/>
      <c r="AF119" s="252"/>
      <c r="AG119" s="252"/>
      <c r="AH119" s="252"/>
      <c r="AI119" s="252"/>
      <c r="AJ119" s="253"/>
      <c r="AK119" s="252"/>
      <c r="AL119" s="252"/>
      <c r="AM119" s="252"/>
      <c r="AN119" s="252"/>
      <c r="AO119" s="252"/>
      <c r="AP119" s="252"/>
      <c r="AQ119" s="252"/>
      <c r="AR119" s="252"/>
      <c r="AS119" s="252"/>
      <c r="AT119" s="253"/>
      <c r="AU119" s="73"/>
      <c r="AV119" s="286"/>
      <c r="AW119" s="222"/>
      <c r="AX119" s="222"/>
      <c r="AY119" s="222"/>
      <c r="AZ119" s="287"/>
      <c r="BA119" s="38"/>
      <c r="BB119" s="108"/>
      <c r="BC119" s="101"/>
      <c r="BD119" s="101"/>
      <c r="BE119" s="101"/>
      <c r="BF119" s="316" t="s">
        <v>6</v>
      </c>
      <c r="BH119" s="114"/>
      <c r="BI119" s="29"/>
    </row>
    <row r="120" spans="1:61" x14ac:dyDescent="0.25">
      <c r="A120" s="28"/>
      <c r="B120" s="59">
        <v>5200</v>
      </c>
      <c r="C120" s="59" t="s">
        <v>70</v>
      </c>
      <c r="D120" s="60"/>
      <c r="E120" s="297"/>
      <c r="F120" s="207"/>
      <c r="G120" s="207"/>
      <c r="H120" s="207"/>
      <c r="I120" s="205"/>
      <c r="J120" s="205"/>
      <c r="K120" s="205"/>
      <c r="L120" s="208"/>
      <c r="M120" s="208"/>
      <c r="N120" s="206"/>
      <c r="O120" s="297"/>
      <c r="P120" s="207"/>
      <c r="Q120" s="207"/>
      <c r="R120" s="207"/>
      <c r="S120" s="207"/>
      <c r="T120" s="205"/>
      <c r="U120" s="205"/>
      <c r="V120" s="205"/>
      <c r="W120" s="205"/>
      <c r="X120" s="205"/>
      <c r="Y120" s="205"/>
      <c r="Z120" s="207"/>
      <c r="AA120" s="205"/>
      <c r="AB120" s="205"/>
      <c r="AC120" s="205"/>
      <c r="AD120" s="205"/>
      <c r="AE120" s="205"/>
      <c r="AF120" s="205"/>
      <c r="AG120" s="205"/>
      <c r="AH120" s="205"/>
      <c r="AI120" s="205"/>
      <c r="AJ120" s="206"/>
      <c r="AK120" s="207"/>
      <c r="AL120" s="207"/>
      <c r="AM120" s="207"/>
      <c r="AN120" s="207"/>
      <c r="AO120" s="207"/>
      <c r="AP120" s="207"/>
      <c r="AQ120" s="205"/>
      <c r="AR120" s="208"/>
      <c r="AS120" s="208"/>
      <c r="AT120" s="206"/>
      <c r="AU120" s="73"/>
      <c r="AV120" s="281"/>
      <c r="AW120" s="282"/>
      <c r="AX120" s="282"/>
      <c r="AY120" s="282"/>
      <c r="AZ120" s="283"/>
      <c r="BA120" s="38"/>
      <c r="BB120" s="108"/>
      <c r="BC120" s="101"/>
      <c r="BD120" s="101"/>
      <c r="BE120" s="101"/>
      <c r="BF120" s="316" t="s">
        <v>6</v>
      </c>
      <c r="BG120" s="306"/>
      <c r="BH120" s="114"/>
      <c r="BI120" s="29"/>
    </row>
    <row r="121" spans="1:61" x14ac:dyDescent="0.25">
      <c r="A121" s="28"/>
      <c r="B121" s="59"/>
      <c r="C121" s="47">
        <v>5201</v>
      </c>
      <c r="D121" s="52" t="s">
        <v>71</v>
      </c>
      <c r="E121" s="251">
        <v>0</v>
      </c>
      <c r="F121" s="194">
        <v>0</v>
      </c>
      <c r="G121" s="194">
        <v>0</v>
      </c>
      <c r="H121" s="194">
        <v>0</v>
      </c>
      <c r="I121" s="220">
        <v>0</v>
      </c>
      <c r="J121" s="220">
        <v>0</v>
      </c>
      <c r="K121" s="220">
        <v>0</v>
      </c>
      <c r="L121" s="254">
        <v>0</v>
      </c>
      <c r="M121" s="254">
        <v>0</v>
      </c>
      <c r="N121" s="221">
        <v>0</v>
      </c>
      <c r="O121" s="251">
        <v>0</v>
      </c>
      <c r="P121" s="194">
        <v>0</v>
      </c>
      <c r="Q121" s="194">
        <v>0</v>
      </c>
      <c r="R121" s="194">
        <v>0</v>
      </c>
      <c r="S121" s="194">
        <v>0</v>
      </c>
      <c r="T121" s="220">
        <v>0</v>
      </c>
      <c r="U121" s="220">
        <v>0</v>
      </c>
      <c r="V121" s="220">
        <v>0</v>
      </c>
      <c r="W121" s="220">
        <v>0</v>
      </c>
      <c r="X121" s="220">
        <v>0</v>
      </c>
      <c r="Y121" s="220">
        <v>0</v>
      </c>
      <c r="Z121" s="194">
        <v>0</v>
      </c>
      <c r="AA121" s="220">
        <v>0</v>
      </c>
      <c r="AB121" s="220">
        <v>0</v>
      </c>
      <c r="AC121" s="220">
        <v>0</v>
      </c>
      <c r="AD121" s="220">
        <v>0</v>
      </c>
      <c r="AE121" s="220">
        <v>0</v>
      </c>
      <c r="AF121" s="220">
        <v>0</v>
      </c>
      <c r="AG121" s="220">
        <v>0</v>
      </c>
      <c r="AH121" s="220">
        <v>0</v>
      </c>
      <c r="AI121" s="220">
        <v>0</v>
      </c>
      <c r="AJ121" s="221">
        <v>0</v>
      </c>
      <c r="AK121" s="194">
        <v>0</v>
      </c>
      <c r="AL121" s="194">
        <v>0</v>
      </c>
      <c r="AM121" s="194">
        <v>0</v>
      </c>
      <c r="AN121" s="194">
        <v>0</v>
      </c>
      <c r="AO121" s="194">
        <v>0</v>
      </c>
      <c r="AP121" s="194">
        <v>0</v>
      </c>
      <c r="AQ121" s="220">
        <v>0</v>
      </c>
      <c r="AR121" s="254">
        <v>2500</v>
      </c>
      <c r="AS121" s="254" t="s">
        <v>6</v>
      </c>
      <c r="AT121" s="347">
        <f t="shared" ref="AT121:AT126" si="157">SUM(E121:AS121)</f>
        <v>2500</v>
      </c>
      <c r="AU121" s="78"/>
      <c r="AV121" s="284">
        <f>$AT121/4</f>
        <v>625</v>
      </c>
      <c r="AW121" s="284">
        <f t="shared" ref="AW121:AY121" si="158">$AT121/4</f>
        <v>625</v>
      </c>
      <c r="AX121" s="284">
        <f t="shared" si="158"/>
        <v>625</v>
      </c>
      <c r="AY121" s="284">
        <f t="shared" si="158"/>
        <v>625</v>
      </c>
      <c r="AZ121" s="285">
        <f t="shared" ref="AZ121:AZ126" si="159">SUM(AV121:AY121)</f>
        <v>2500</v>
      </c>
      <c r="BA121" s="38"/>
      <c r="BB121" s="108">
        <f t="shared" ref="BB121:BB126" si="160">SUM(E121:N121)</f>
        <v>0</v>
      </c>
      <c r="BC121" s="101">
        <f t="shared" ref="BC121:BC126" si="161">SUM(O121:Y121)</f>
        <v>0</v>
      </c>
      <c r="BD121" s="101">
        <f t="shared" ref="BD121:BD126" si="162">SUM(Z121:AJ121)</f>
        <v>0</v>
      </c>
      <c r="BE121" s="101">
        <f t="shared" ref="BE121:BE126" si="163">SUM(AK121:AQ121)</f>
        <v>0</v>
      </c>
      <c r="BF121" s="316">
        <f t="shared" si="109"/>
        <v>2500</v>
      </c>
      <c r="BG121" s="306">
        <v>0</v>
      </c>
      <c r="BH121" s="114">
        <f t="shared" ref="BH121:BH128" si="164">SUM(BB121:BG121)</f>
        <v>2500</v>
      </c>
      <c r="BI121" s="29"/>
    </row>
    <row r="122" spans="1:61" ht="30" x14ac:dyDescent="0.25">
      <c r="A122" s="28"/>
      <c r="B122" s="59"/>
      <c r="C122" s="47">
        <v>5202</v>
      </c>
      <c r="D122" s="52" t="s">
        <v>72</v>
      </c>
      <c r="E122" s="251">
        <v>0</v>
      </c>
      <c r="F122" s="194">
        <v>0</v>
      </c>
      <c r="G122" s="194">
        <v>0</v>
      </c>
      <c r="H122" s="194">
        <v>661.00078824343996</v>
      </c>
      <c r="I122" s="220">
        <v>0</v>
      </c>
      <c r="J122" s="220">
        <v>1983.0023647303196</v>
      </c>
      <c r="K122" s="220">
        <v>0</v>
      </c>
      <c r="L122" s="254">
        <v>0</v>
      </c>
      <c r="M122" s="254">
        <v>0</v>
      </c>
      <c r="N122" s="221">
        <v>2423.6695568926129</v>
      </c>
      <c r="O122" s="251">
        <v>2793.989550888215</v>
      </c>
      <c r="P122" s="194">
        <v>6333.0429820132877</v>
      </c>
      <c r="Q122" s="194">
        <v>1024.4628353256787</v>
      </c>
      <c r="R122" s="194">
        <v>2793.989550888215</v>
      </c>
      <c r="S122" s="194">
        <v>4842.9152215395725</v>
      </c>
      <c r="T122" s="220">
        <v>1769.5267155625361</v>
      </c>
      <c r="U122" s="220">
        <v>5587.9791017764301</v>
      </c>
      <c r="V122" s="220">
        <v>279.39895508882154</v>
      </c>
      <c r="W122" s="220">
        <v>2514.5905957993937</v>
      </c>
      <c r="X122" s="220">
        <v>0</v>
      </c>
      <c r="Y122" s="220">
        <v>3073.3885059770364</v>
      </c>
      <c r="Z122" s="194">
        <v>4964.5808590613415</v>
      </c>
      <c r="AA122" s="220">
        <v>5225.8745884856226</v>
      </c>
      <c r="AB122" s="220">
        <v>2351.6435648185302</v>
      </c>
      <c r="AC122" s="194">
        <v>0</v>
      </c>
      <c r="AD122" s="220">
        <v>0</v>
      </c>
      <c r="AE122" s="220">
        <v>261.29372942428114</v>
      </c>
      <c r="AF122" s="220">
        <v>2874.2310236670924</v>
      </c>
      <c r="AG122" s="220">
        <v>0</v>
      </c>
      <c r="AH122" s="220">
        <v>0</v>
      </c>
      <c r="AI122" s="220">
        <v>0</v>
      </c>
      <c r="AJ122" s="221">
        <v>0</v>
      </c>
      <c r="AK122" s="194">
        <v>0</v>
      </c>
      <c r="AL122" s="194">
        <v>0</v>
      </c>
      <c r="AM122" s="194">
        <v>0</v>
      </c>
      <c r="AN122" s="194">
        <v>0</v>
      </c>
      <c r="AO122" s="194">
        <v>0</v>
      </c>
      <c r="AP122" s="194">
        <v>1746.0640805517562</v>
      </c>
      <c r="AQ122" s="220">
        <v>0</v>
      </c>
      <c r="AR122" s="220">
        <v>0</v>
      </c>
      <c r="AS122" s="220">
        <v>0</v>
      </c>
      <c r="AT122" s="347">
        <f t="shared" si="157"/>
        <v>53504.644570734185</v>
      </c>
      <c r="AU122" s="78"/>
      <c r="AV122" s="284">
        <f t="shared" ref="AV122:AY126" si="165">$AT122/4</f>
        <v>13376.161142683546</v>
      </c>
      <c r="AW122" s="284">
        <f t="shared" si="165"/>
        <v>13376.161142683546</v>
      </c>
      <c r="AX122" s="284">
        <f t="shared" si="165"/>
        <v>13376.161142683546</v>
      </c>
      <c r="AY122" s="284">
        <f t="shared" si="165"/>
        <v>13376.161142683546</v>
      </c>
      <c r="AZ122" s="285">
        <f t="shared" si="159"/>
        <v>53504.644570734185</v>
      </c>
      <c r="BA122" s="38"/>
      <c r="BB122" s="108">
        <f t="shared" si="160"/>
        <v>5067.6727098663723</v>
      </c>
      <c r="BC122" s="101">
        <f t="shared" si="161"/>
        <v>31013.284014859186</v>
      </c>
      <c r="BD122" s="101">
        <f t="shared" si="162"/>
        <v>15677.623765456869</v>
      </c>
      <c r="BE122" s="101">
        <f t="shared" si="163"/>
        <v>1746.0640805517562</v>
      </c>
      <c r="BF122" s="316">
        <f t="shared" si="109"/>
        <v>0</v>
      </c>
      <c r="BG122" s="306">
        <f t="shared" si="146"/>
        <v>0</v>
      </c>
      <c r="BH122" s="114">
        <f t="shared" si="164"/>
        <v>53504.644570734185</v>
      </c>
      <c r="BI122" s="29"/>
    </row>
    <row r="123" spans="1:61" ht="30" x14ac:dyDescent="0.25">
      <c r="A123" s="28"/>
      <c r="B123" s="59"/>
      <c r="C123" s="47">
        <v>5203</v>
      </c>
      <c r="D123" s="52" t="s">
        <v>137</v>
      </c>
      <c r="E123" s="251">
        <v>0</v>
      </c>
      <c r="F123" s="194">
        <v>0</v>
      </c>
      <c r="G123" s="194">
        <v>0</v>
      </c>
      <c r="H123" s="194">
        <v>661.00078824343996</v>
      </c>
      <c r="I123" s="220">
        <v>0</v>
      </c>
      <c r="J123" s="220">
        <v>1322.0015764868799</v>
      </c>
      <c r="K123" s="220">
        <v>0</v>
      </c>
      <c r="L123" s="254">
        <v>0</v>
      </c>
      <c r="M123" s="254">
        <v>0</v>
      </c>
      <c r="N123" s="221">
        <v>3260.9372220009705</v>
      </c>
      <c r="O123" s="251">
        <v>2235.1916407105723</v>
      </c>
      <c r="P123" s="194">
        <v>5289.953549681687</v>
      </c>
      <c r="Q123" s="194">
        <v>1378.3681784381861</v>
      </c>
      <c r="R123" s="194">
        <v>2682.2299688526864</v>
      </c>
      <c r="S123" s="194">
        <v>5438.9663257290595</v>
      </c>
      <c r="T123" s="220">
        <v>1303.8617904145005</v>
      </c>
      <c r="U123" s="220">
        <v>4638.0226544744373</v>
      </c>
      <c r="V123" s="220">
        <v>558.79791017764308</v>
      </c>
      <c r="W123" s="220">
        <v>2849.8693419059796</v>
      </c>
      <c r="X123" s="220">
        <v>0</v>
      </c>
      <c r="Y123" s="220">
        <v>4135.1045353145582</v>
      </c>
      <c r="Z123" s="194">
        <v>3658.1122119399361</v>
      </c>
      <c r="AA123" s="220">
        <v>4337.4759084430671</v>
      </c>
      <c r="AB123" s="220">
        <v>2665.1960401276679</v>
      </c>
      <c r="AC123" s="194">
        <v>0</v>
      </c>
      <c r="AD123" s="220">
        <v>0</v>
      </c>
      <c r="AE123" s="220">
        <v>522.58745884856228</v>
      </c>
      <c r="AF123" s="220">
        <v>3867.147195479361</v>
      </c>
      <c r="AG123" s="220">
        <v>0</v>
      </c>
      <c r="AH123" s="220">
        <v>0</v>
      </c>
      <c r="AI123" s="220">
        <v>0</v>
      </c>
      <c r="AJ123" s="221">
        <v>0</v>
      </c>
      <c r="AK123" s="194">
        <v>0</v>
      </c>
      <c r="AL123" s="194">
        <v>0</v>
      </c>
      <c r="AM123" s="194">
        <v>0</v>
      </c>
      <c r="AN123" s="194">
        <v>0</v>
      </c>
      <c r="AO123" s="194">
        <v>0</v>
      </c>
      <c r="AP123" s="194">
        <v>1746.0640805517562</v>
      </c>
      <c r="AQ123" s="220">
        <v>0</v>
      </c>
      <c r="AR123" s="220">
        <v>0</v>
      </c>
      <c r="AS123" s="220">
        <v>0</v>
      </c>
      <c r="AT123" s="347">
        <f t="shared" si="157"/>
        <v>52550.888377820942</v>
      </c>
      <c r="AU123" s="78"/>
      <c r="AV123" s="284">
        <f t="shared" si="165"/>
        <v>13137.722094455235</v>
      </c>
      <c r="AW123" s="284">
        <f t="shared" si="165"/>
        <v>13137.722094455235</v>
      </c>
      <c r="AX123" s="284">
        <f t="shared" si="165"/>
        <v>13137.722094455235</v>
      </c>
      <c r="AY123" s="284">
        <f t="shared" si="165"/>
        <v>13137.722094455235</v>
      </c>
      <c r="AZ123" s="285">
        <f t="shared" si="159"/>
        <v>52550.888377820942</v>
      </c>
      <c r="BA123" s="38"/>
      <c r="BB123" s="108">
        <f t="shared" si="160"/>
        <v>5243.9395867312905</v>
      </c>
      <c r="BC123" s="101">
        <f t="shared" si="161"/>
        <v>30510.365895699309</v>
      </c>
      <c r="BD123" s="101">
        <f t="shared" si="162"/>
        <v>15050.518814838595</v>
      </c>
      <c r="BE123" s="101">
        <f t="shared" si="163"/>
        <v>1746.0640805517562</v>
      </c>
      <c r="BF123" s="316">
        <f t="shared" si="109"/>
        <v>0</v>
      </c>
      <c r="BG123" s="306">
        <f t="shared" si="146"/>
        <v>0</v>
      </c>
      <c r="BH123" s="114">
        <f t="shared" si="164"/>
        <v>52550.888377820949</v>
      </c>
      <c r="BI123" s="29"/>
    </row>
    <row r="124" spans="1:61" ht="30" x14ac:dyDescent="0.25">
      <c r="A124" s="28"/>
      <c r="B124" s="59"/>
      <c r="C124" s="47">
        <v>5204</v>
      </c>
      <c r="D124" s="52" t="s">
        <v>73</v>
      </c>
      <c r="E124" s="251">
        <v>0</v>
      </c>
      <c r="F124" s="194">
        <v>0</v>
      </c>
      <c r="G124" s="194">
        <v>0</v>
      </c>
      <c r="H124" s="194">
        <v>0</v>
      </c>
      <c r="I124" s="220">
        <v>0</v>
      </c>
      <c r="J124" s="220">
        <v>0</v>
      </c>
      <c r="K124" s="220">
        <v>0</v>
      </c>
      <c r="L124" s="254">
        <v>0</v>
      </c>
      <c r="M124" s="254">
        <v>0</v>
      </c>
      <c r="N124" s="221">
        <v>991.50118236515982</v>
      </c>
      <c r="O124" s="251">
        <v>0</v>
      </c>
      <c r="P124" s="194">
        <v>419.09843263323228</v>
      </c>
      <c r="Q124" s="194">
        <v>419.09843263323228</v>
      </c>
      <c r="R124" s="194">
        <v>419.09843263323228</v>
      </c>
      <c r="S124" s="194">
        <v>1257.2952978996968</v>
      </c>
      <c r="T124" s="220">
        <v>0</v>
      </c>
      <c r="U124" s="220">
        <v>838.19686526646456</v>
      </c>
      <c r="V124" s="220">
        <v>0</v>
      </c>
      <c r="W124" s="220">
        <v>419.09843263323228</v>
      </c>
      <c r="X124" s="220">
        <v>0</v>
      </c>
      <c r="Y124" s="220">
        <v>1257.2952978996968</v>
      </c>
      <c r="Z124" s="194">
        <v>0</v>
      </c>
      <c r="AA124" s="220">
        <v>783.88118827284347</v>
      </c>
      <c r="AB124" s="220">
        <v>391.94059413642174</v>
      </c>
      <c r="AC124" s="194">
        <v>0</v>
      </c>
      <c r="AD124" s="220">
        <v>0</v>
      </c>
      <c r="AE124" s="220">
        <v>0</v>
      </c>
      <c r="AF124" s="220">
        <v>1175.8217824092651</v>
      </c>
      <c r="AG124" s="220">
        <v>0</v>
      </c>
      <c r="AH124" s="220">
        <v>0</v>
      </c>
      <c r="AI124" s="220">
        <v>0</v>
      </c>
      <c r="AJ124" s="221">
        <v>0</v>
      </c>
      <c r="AK124" s="194">
        <v>0</v>
      </c>
      <c r="AL124" s="194">
        <v>0</v>
      </c>
      <c r="AM124" s="194">
        <v>0</v>
      </c>
      <c r="AN124" s="194">
        <v>0</v>
      </c>
      <c r="AO124" s="194">
        <v>0</v>
      </c>
      <c r="AP124" s="194">
        <v>0</v>
      </c>
      <c r="AQ124" s="220">
        <v>0</v>
      </c>
      <c r="AR124" s="220">
        <v>0</v>
      </c>
      <c r="AS124" s="220">
        <v>0</v>
      </c>
      <c r="AT124" s="347">
        <f t="shared" si="157"/>
        <v>8372.3259387824783</v>
      </c>
      <c r="AU124" s="78"/>
      <c r="AV124" s="284">
        <f t="shared" si="165"/>
        <v>2093.0814846956196</v>
      </c>
      <c r="AW124" s="284">
        <f t="shared" si="165"/>
        <v>2093.0814846956196</v>
      </c>
      <c r="AX124" s="284">
        <f t="shared" si="165"/>
        <v>2093.0814846956196</v>
      </c>
      <c r="AY124" s="284">
        <f t="shared" si="165"/>
        <v>2093.0814846956196</v>
      </c>
      <c r="AZ124" s="285">
        <f t="shared" si="159"/>
        <v>8372.3259387824783</v>
      </c>
      <c r="BA124" s="38"/>
      <c r="BB124" s="108">
        <f t="shared" si="160"/>
        <v>991.50118236515982</v>
      </c>
      <c r="BC124" s="101">
        <f t="shared" si="161"/>
        <v>5029.1811915987873</v>
      </c>
      <c r="BD124" s="101">
        <f t="shared" si="162"/>
        <v>2351.6435648185306</v>
      </c>
      <c r="BE124" s="101">
        <f t="shared" si="163"/>
        <v>0</v>
      </c>
      <c r="BF124" s="316">
        <f t="shared" si="109"/>
        <v>0</v>
      </c>
      <c r="BG124" s="306">
        <f t="shared" si="146"/>
        <v>0</v>
      </c>
      <c r="BH124" s="114">
        <f t="shared" si="164"/>
        <v>8372.3259387824783</v>
      </c>
      <c r="BI124" s="29"/>
    </row>
    <row r="125" spans="1:61" ht="45" x14ac:dyDescent="0.25">
      <c r="A125" s="28"/>
      <c r="B125" s="59"/>
      <c r="C125" s="47">
        <v>5205</v>
      </c>
      <c r="D125" s="52" t="s">
        <v>74</v>
      </c>
      <c r="E125" s="251">
        <v>0</v>
      </c>
      <c r="F125" s="194">
        <v>0</v>
      </c>
      <c r="G125" s="194">
        <v>0</v>
      </c>
      <c r="H125" s="194">
        <v>0</v>
      </c>
      <c r="I125" s="220">
        <v>0</v>
      </c>
      <c r="J125" s="220">
        <v>0</v>
      </c>
      <c r="K125" s="220">
        <v>0</v>
      </c>
      <c r="L125" s="254">
        <v>0</v>
      </c>
      <c r="M125" s="254">
        <v>0</v>
      </c>
      <c r="N125" s="221">
        <v>0</v>
      </c>
      <c r="O125" s="251">
        <v>0</v>
      </c>
      <c r="P125" s="194">
        <v>0</v>
      </c>
      <c r="Q125" s="194">
        <v>0</v>
      </c>
      <c r="R125" s="194">
        <v>0</v>
      </c>
      <c r="S125" s="194">
        <v>0</v>
      </c>
      <c r="T125" s="220">
        <v>0</v>
      </c>
      <c r="U125" s="220">
        <v>0</v>
      </c>
      <c r="V125" s="220">
        <v>0</v>
      </c>
      <c r="W125" s="220">
        <v>0</v>
      </c>
      <c r="X125" s="220">
        <v>0</v>
      </c>
      <c r="Y125" s="220">
        <v>0</v>
      </c>
      <c r="Z125" s="194">
        <v>0</v>
      </c>
      <c r="AA125" s="220">
        <v>0</v>
      </c>
      <c r="AB125" s="220">
        <v>0</v>
      </c>
      <c r="AC125" s="194">
        <v>0</v>
      </c>
      <c r="AD125" s="220">
        <v>0</v>
      </c>
      <c r="AE125" s="220">
        <v>0</v>
      </c>
      <c r="AF125" s="220">
        <v>0</v>
      </c>
      <c r="AG125" s="220">
        <v>0</v>
      </c>
      <c r="AH125" s="220">
        <v>0</v>
      </c>
      <c r="AI125" s="220">
        <v>0</v>
      </c>
      <c r="AJ125" s="221">
        <v>0</v>
      </c>
      <c r="AK125" s="194">
        <v>0</v>
      </c>
      <c r="AL125" s="194">
        <v>0</v>
      </c>
      <c r="AM125" s="194">
        <v>0</v>
      </c>
      <c r="AN125" s="194">
        <v>0</v>
      </c>
      <c r="AO125" s="194">
        <v>0</v>
      </c>
      <c r="AP125" s="194">
        <v>0</v>
      </c>
      <c r="AQ125" s="220">
        <v>0</v>
      </c>
      <c r="AR125" s="220">
        <v>4405</v>
      </c>
      <c r="AS125" s="220">
        <v>0</v>
      </c>
      <c r="AT125" s="347">
        <f t="shared" si="157"/>
        <v>4405</v>
      </c>
      <c r="AU125" s="78"/>
      <c r="AV125" s="284">
        <f t="shared" si="165"/>
        <v>1101.25</v>
      </c>
      <c r="AW125" s="284">
        <f t="shared" si="165"/>
        <v>1101.25</v>
      </c>
      <c r="AX125" s="284">
        <f t="shared" si="165"/>
        <v>1101.25</v>
      </c>
      <c r="AY125" s="284">
        <f t="shared" si="165"/>
        <v>1101.25</v>
      </c>
      <c r="AZ125" s="285">
        <f t="shared" si="159"/>
        <v>4405</v>
      </c>
      <c r="BA125" s="38"/>
      <c r="BB125" s="108">
        <f t="shared" si="160"/>
        <v>0</v>
      </c>
      <c r="BC125" s="101">
        <f t="shared" si="161"/>
        <v>0</v>
      </c>
      <c r="BD125" s="101">
        <f t="shared" si="162"/>
        <v>0</v>
      </c>
      <c r="BE125" s="101">
        <f t="shared" si="163"/>
        <v>0</v>
      </c>
      <c r="BF125" s="316">
        <f t="shared" si="109"/>
        <v>4405</v>
      </c>
      <c r="BG125" s="306">
        <f t="shared" si="146"/>
        <v>0</v>
      </c>
      <c r="BH125" s="114">
        <f t="shared" si="164"/>
        <v>4405</v>
      </c>
      <c r="BI125" s="29"/>
    </row>
    <row r="126" spans="1:61" ht="30" x14ac:dyDescent="0.25">
      <c r="A126" s="28"/>
      <c r="B126" s="59"/>
      <c r="C126" s="47">
        <v>5206</v>
      </c>
      <c r="D126" s="52" t="s">
        <v>75</v>
      </c>
      <c r="E126" s="251">
        <v>0</v>
      </c>
      <c r="F126" s="194">
        <v>0</v>
      </c>
      <c r="G126" s="194">
        <v>0</v>
      </c>
      <c r="H126" s="194">
        <v>0</v>
      </c>
      <c r="I126" s="220">
        <v>0</v>
      </c>
      <c r="J126" s="220">
        <v>0</v>
      </c>
      <c r="K126" s="220">
        <v>440.66719216229325</v>
      </c>
      <c r="L126" s="254">
        <v>0</v>
      </c>
      <c r="M126" s="254">
        <v>0</v>
      </c>
      <c r="N126" s="221">
        <v>2181.3026012033515</v>
      </c>
      <c r="O126" s="251">
        <v>0</v>
      </c>
      <c r="P126" s="194">
        <v>922.01655179311103</v>
      </c>
      <c r="Q126" s="194">
        <v>922.01655179311103</v>
      </c>
      <c r="R126" s="194">
        <v>922.01655179311103</v>
      </c>
      <c r="S126" s="194">
        <v>2766.0496553793328</v>
      </c>
      <c r="T126" s="220">
        <v>0</v>
      </c>
      <c r="U126" s="220">
        <v>1173.4756113730502</v>
      </c>
      <c r="V126" s="220">
        <v>866.13676077534672</v>
      </c>
      <c r="W126" s="220">
        <v>1285.2351934085789</v>
      </c>
      <c r="X126" s="220">
        <v>186.26597005921434</v>
      </c>
      <c r="Y126" s="220">
        <v>2952.3156254385472</v>
      </c>
      <c r="Z126" s="194">
        <v>174.19581961618741</v>
      </c>
      <c r="AA126" s="220">
        <v>1620.0211224305431</v>
      </c>
      <c r="AB126" s="220">
        <v>1201.9511553516932</v>
      </c>
      <c r="AC126" s="194">
        <v>0</v>
      </c>
      <c r="AD126" s="220">
        <v>0</v>
      </c>
      <c r="AE126" s="220">
        <v>810.01056121527154</v>
      </c>
      <c r="AF126" s="220">
        <v>2586.8079213003834</v>
      </c>
      <c r="AG126" s="220">
        <v>522.58745884856228</v>
      </c>
      <c r="AH126" s="220">
        <v>0</v>
      </c>
      <c r="AI126" s="220">
        <v>0</v>
      </c>
      <c r="AJ126" s="221">
        <v>522.58745884856228</v>
      </c>
      <c r="AK126" s="194">
        <v>0</v>
      </c>
      <c r="AL126" s="194">
        <v>0</v>
      </c>
      <c r="AM126" s="194">
        <v>0</v>
      </c>
      <c r="AN126" s="194">
        <v>1164.0427203678373</v>
      </c>
      <c r="AO126" s="194">
        <v>0</v>
      </c>
      <c r="AP126" s="194">
        <v>0</v>
      </c>
      <c r="AQ126" s="220">
        <v>0</v>
      </c>
      <c r="AR126" s="220">
        <v>0</v>
      </c>
      <c r="AS126" s="220">
        <v>0</v>
      </c>
      <c r="AT126" s="347">
        <f t="shared" si="157"/>
        <v>23219.702483158093</v>
      </c>
      <c r="AU126" s="78"/>
      <c r="AV126" s="284">
        <f t="shared" si="165"/>
        <v>5804.9256207895232</v>
      </c>
      <c r="AW126" s="284">
        <f t="shared" si="165"/>
        <v>5804.9256207895232</v>
      </c>
      <c r="AX126" s="284">
        <f t="shared" si="165"/>
        <v>5804.9256207895232</v>
      </c>
      <c r="AY126" s="284">
        <f t="shared" si="165"/>
        <v>5804.9256207895232</v>
      </c>
      <c r="AZ126" s="285">
        <f t="shared" si="159"/>
        <v>23219.702483158093</v>
      </c>
      <c r="BA126" s="38"/>
      <c r="BB126" s="108">
        <f t="shared" si="160"/>
        <v>2621.9697933656448</v>
      </c>
      <c r="BC126" s="101">
        <f t="shared" si="161"/>
        <v>11995.528471813401</v>
      </c>
      <c r="BD126" s="101">
        <f t="shared" si="162"/>
        <v>7438.1614976112032</v>
      </c>
      <c r="BE126" s="101">
        <f t="shared" si="163"/>
        <v>1164.0427203678373</v>
      </c>
      <c r="BF126" s="316">
        <f t="shared" si="109"/>
        <v>0</v>
      </c>
      <c r="BG126" s="306">
        <f t="shared" si="146"/>
        <v>0</v>
      </c>
      <c r="BH126" s="114">
        <f t="shared" si="164"/>
        <v>23219.702483158086</v>
      </c>
      <c r="BI126" s="29"/>
    </row>
    <row r="127" spans="1:61" x14ac:dyDescent="0.25">
      <c r="A127" s="28"/>
      <c r="B127" s="59"/>
      <c r="C127" s="59"/>
      <c r="D127" s="60"/>
      <c r="E127" s="297"/>
      <c r="F127" s="207"/>
      <c r="G127" s="207"/>
      <c r="H127" s="207"/>
      <c r="I127" s="205"/>
      <c r="J127" s="205"/>
      <c r="K127" s="205"/>
      <c r="L127" s="208"/>
      <c r="M127" s="208"/>
      <c r="N127" s="206"/>
      <c r="O127" s="297"/>
      <c r="P127" s="207"/>
      <c r="Q127" s="207"/>
      <c r="R127" s="207"/>
      <c r="S127" s="207"/>
      <c r="T127" s="205"/>
      <c r="U127" s="205"/>
      <c r="V127" s="205"/>
      <c r="W127" s="205"/>
      <c r="X127" s="205"/>
      <c r="Y127" s="205"/>
      <c r="Z127" s="207"/>
      <c r="AA127" s="205"/>
      <c r="AB127" s="205"/>
      <c r="AC127" s="205"/>
      <c r="AD127" s="205"/>
      <c r="AE127" s="205"/>
      <c r="AF127" s="205"/>
      <c r="AG127" s="205"/>
      <c r="AH127" s="205"/>
      <c r="AI127" s="205"/>
      <c r="AJ127" s="206"/>
      <c r="AK127" s="207"/>
      <c r="AL127" s="207"/>
      <c r="AM127" s="207"/>
      <c r="AN127" s="207"/>
      <c r="AO127" s="207"/>
      <c r="AP127" s="207"/>
      <c r="AQ127" s="205"/>
      <c r="AR127" s="205"/>
      <c r="AS127" s="205"/>
      <c r="AT127" s="206"/>
      <c r="AU127" s="73"/>
      <c r="AV127" s="281"/>
      <c r="AW127" s="282"/>
      <c r="AX127" s="282"/>
      <c r="AY127" s="282"/>
      <c r="AZ127" s="283"/>
      <c r="BA127" s="38"/>
      <c r="BB127" s="108"/>
      <c r="BC127" s="101"/>
      <c r="BD127" s="101"/>
      <c r="BE127" s="101"/>
      <c r="BF127" s="316" t="s">
        <v>6</v>
      </c>
      <c r="BG127" s="306"/>
      <c r="BH127" s="114" t="s">
        <v>6</v>
      </c>
      <c r="BI127" s="29"/>
    </row>
    <row r="128" spans="1:61" x14ac:dyDescent="0.25">
      <c r="A128" s="56"/>
      <c r="B128" s="59"/>
      <c r="C128" s="59">
        <v>5299</v>
      </c>
      <c r="D128" s="61" t="s">
        <v>56</v>
      </c>
      <c r="E128" s="286">
        <f t="shared" ref="E128:AS128" si="166">SUM(E121:E126)</f>
        <v>0</v>
      </c>
      <c r="F128" s="286">
        <f t="shared" si="166"/>
        <v>0</v>
      </c>
      <c r="G128" s="286">
        <f t="shared" si="166"/>
        <v>0</v>
      </c>
      <c r="H128" s="286">
        <f t="shared" si="166"/>
        <v>1322.0015764868799</v>
      </c>
      <c r="I128" s="222">
        <f t="shared" si="166"/>
        <v>0</v>
      </c>
      <c r="J128" s="222">
        <f t="shared" si="166"/>
        <v>3305.0039412171996</v>
      </c>
      <c r="K128" s="222">
        <f t="shared" si="166"/>
        <v>440.66719216229325</v>
      </c>
      <c r="L128" s="222">
        <f t="shared" si="166"/>
        <v>0</v>
      </c>
      <c r="M128" s="222">
        <f t="shared" si="166"/>
        <v>0</v>
      </c>
      <c r="N128" s="223">
        <f t="shared" si="166"/>
        <v>8857.4105624620952</v>
      </c>
      <c r="O128" s="286">
        <f t="shared" si="166"/>
        <v>5029.1811915987873</v>
      </c>
      <c r="P128" s="286">
        <f t="shared" si="166"/>
        <v>12964.111516121318</v>
      </c>
      <c r="Q128" s="286">
        <f t="shared" si="166"/>
        <v>3743.9459981902078</v>
      </c>
      <c r="R128" s="286">
        <f t="shared" si="166"/>
        <v>6817.3345041672455</v>
      </c>
      <c r="S128" s="286">
        <f t="shared" si="166"/>
        <v>14305.226500547662</v>
      </c>
      <c r="T128" s="222">
        <f t="shared" si="166"/>
        <v>3073.3885059770364</v>
      </c>
      <c r="U128" s="222">
        <f t="shared" si="166"/>
        <v>12237.674232890382</v>
      </c>
      <c r="V128" s="222">
        <f t="shared" si="166"/>
        <v>1704.3336260418114</v>
      </c>
      <c r="W128" s="222">
        <f t="shared" si="166"/>
        <v>7068.7935637471846</v>
      </c>
      <c r="X128" s="222">
        <f t="shared" ref="X128:Y128" si="167">SUM(X121:X126)</f>
        <v>186.26597005921434</v>
      </c>
      <c r="Y128" s="222">
        <f t="shared" si="167"/>
        <v>11418.103964629838</v>
      </c>
      <c r="Z128" s="224">
        <f t="shared" ref="Z128:AP128" si="168">SUM(Z121:Z126)</f>
        <v>8796.8888906174652</v>
      </c>
      <c r="AA128" s="222">
        <f t="shared" si="168"/>
        <v>11967.252807632078</v>
      </c>
      <c r="AB128" s="222">
        <f t="shared" si="168"/>
        <v>6610.7313544343133</v>
      </c>
      <c r="AC128" s="222">
        <f t="shared" si="168"/>
        <v>0</v>
      </c>
      <c r="AD128" s="222">
        <f t="shared" si="168"/>
        <v>0</v>
      </c>
      <c r="AE128" s="222">
        <f t="shared" si="168"/>
        <v>1593.891749488115</v>
      </c>
      <c r="AF128" s="222">
        <f t="shared" si="168"/>
        <v>10504.007922856103</v>
      </c>
      <c r="AG128" s="222">
        <f t="shared" si="168"/>
        <v>522.58745884856228</v>
      </c>
      <c r="AH128" s="222">
        <f t="shared" si="168"/>
        <v>0</v>
      </c>
      <c r="AI128" s="222">
        <f t="shared" si="168"/>
        <v>0</v>
      </c>
      <c r="AJ128" s="223">
        <f t="shared" si="168"/>
        <v>522.58745884856228</v>
      </c>
      <c r="AK128" s="224">
        <f t="shared" si="168"/>
        <v>0</v>
      </c>
      <c r="AL128" s="224">
        <f t="shared" si="168"/>
        <v>0</v>
      </c>
      <c r="AM128" s="224">
        <f t="shared" si="168"/>
        <v>0</v>
      </c>
      <c r="AN128" s="224">
        <f t="shared" si="168"/>
        <v>1164.0427203678373</v>
      </c>
      <c r="AO128" s="224">
        <f t="shared" si="168"/>
        <v>0</v>
      </c>
      <c r="AP128" s="224">
        <f t="shared" si="168"/>
        <v>3492.1281611035124</v>
      </c>
      <c r="AQ128" s="222">
        <f t="shared" si="166"/>
        <v>0</v>
      </c>
      <c r="AR128" s="222">
        <f t="shared" si="166"/>
        <v>6905</v>
      </c>
      <c r="AS128" s="222">
        <f t="shared" si="166"/>
        <v>0</v>
      </c>
      <c r="AT128" s="223">
        <f>SUM(AT121:AT126)</f>
        <v>144552.56137049571</v>
      </c>
      <c r="AU128" s="64"/>
      <c r="AV128" s="286">
        <f>SUM(AV121:AV126)</f>
        <v>36138.140342623927</v>
      </c>
      <c r="AW128" s="222">
        <f t="shared" ref="AW128:AZ128" si="169">SUM(AW121:AW126)</f>
        <v>36138.140342623927</v>
      </c>
      <c r="AX128" s="222">
        <f t="shared" si="169"/>
        <v>36138.140342623927</v>
      </c>
      <c r="AY128" s="222">
        <f t="shared" si="169"/>
        <v>36138.140342623927</v>
      </c>
      <c r="AZ128" s="287">
        <f t="shared" si="169"/>
        <v>144552.56137049571</v>
      </c>
      <c r="BA128" s="38"/>
      <c r="BB128" s="123">
        <f>SUM(E128:N128)</f>
        <v>13925.083272328468</v>
      </c>
      <c r="BC128" s="124">
        <f>SUM(O128:Y128)</f>
        <v>78548.359573970694</v>
      </c>
      <c r="BD128" s="124">
        <f>SUM(Z128:AJ128)</f>
        <v>40517.947642725194</v>
      </c>
      <c r="BE128" s="124">
        <f>SUM(AK128:AQ128)</f>
        <v>4656.1708814713493</v>
      </c>
      <c r="BF128" s="318">
        <f t="shared" si="109"/>
        <v>6905</v>
      </c>
      <c r="BG128" s="307">
        <f>AS128</f>
        <v>0</v>
      </c>
      <c r="BH128" s="125">
        <f t="shared" si="164"/>
        <v>144552.56137049571</v>
      </c>
      <c r="BI128" s="29"/>
    </row>
    <row r="129" spans="1:61" x14ac:dyDescent="0.25">
      <c r="A129" s="33"/>
      <c r="B129" s="34"/>
      <c r="C129" s="34"/>
      <c r="D129" s="34"/>
      <c r="E129" s="337"/>
      <c r="F129" s="228"/>
      <c r="G129" s="228"/>
      <c r="H129" s="228"/>
      <c r="I129" s="228"/>
      <c r="J129" s="228"/>
      <c r="K129" s="228"/>
      <c r="L129" s="228"/>
      <c r="M129" s="228"/>
      <c r="N129" s="229"/>
      <c r="O129" s="337"/>
      <c r="P129" s="228"/>
      <c r="Q129" s="228"/>
      <c r="R129" s="228"/>
      <c r="S129" s="228"/>
      <c r="T129" s="228"/>
      <c r="U129" s="228"/>
      <c r="V129" s="228"/>
      <c r="W129" s="228"/>
      <c r="X129" s="257"/>
      <c r="Y129" s="228"/>
      <c r="Z129" s="228"/>
      <c r="AA129" s="228"/>
      <c r="AB129" s="228"/>
      <c r="AC129" s="228"/>
      <c r="AD129" s="228"/>
      <c r="AE129" s="228"/>
      <c r="AF129" s="228"/>
      <c r="AG129" s="228"/>
      <c r="AH129" s="228"/>
      <c r="AI129" s="228"/>
      <c r="AJ129" s="229"/>
      <c r="AK129" s="228"/>
      <c r="AL129" s="228"/>
      <c r="AM129" s="228"/>
      <c r="AN129" s="228"/>
      <c r="AO129" s="228"/>
      <c r="AP129" s="228"/>
      <c r="AQ129" s="228"/>
      <c r="AR129" s="228"/>
      <c r="AS129" s="228"/>
      <c r="AT129" s="229"/>
      <c r="AU129" s="38"/>
      <c r="AV129" s="281"/>
      <c r="AW129" s="282"/>
      <c r="AX129" s="282"/>
      <c r="AY129" s="282"/>
      <c r="AZ129" s="283"/>
      <c r="BA129" s="38"/>
      <c r="BB129" s="108"/>
      <c r="BC129" s="101"/>
      <c r="BD129" s="101"/>
      <c r="BE129" s="101"/>
      <c r="BF129" s="316" t="s">
        <v>6</v>
      </c>
      <c r="BG129" s="306"/>
      <c r="BH129" s="114"/>
      <c r="BI129" s="29"/>
    </row>
    <row r="130" spans="1:61" x14ac:dyDescent="0.25">
      <c r="A130" s="28"/>
      <c r="B130" s="59">
        <v>5300</v>
      </c>
      <c r="C130" s="59" t="s">
        <v>76</v>
      </c>
      <c r="D130" s="39"/>
      <c r="E130" s="344"/>
      <c r="F130" s="257"/>
      <c r="G130" s="257"/>
      <c r="H130" s="257"/>
      <c r="I130" s="255"/>
      <c r="J130" s="255"/>
      <c r="K130" s="255"/>
      <c r="L130" s="258"/>
      <c r="M130" s="258"/>
      <c r="N130" s="256"/>
      <c r="O130" s="344"/>
      <c r="P130" s="257"/>
      <c r="Q130" s="257"/>
      <c r="R130" s="257"/>
      <c r="S130" s="257"/>
      <c r="T130" s="255"/>
      <c r="U130" s="255"/>
      <c r="V130" s="255"/>
      <c r="W130" s="255"/>
      <c r="X130" s="255"/>
      <c r="Y130" s="255"/>
      <c r="Z130" s="257"/>
      <c r="AA130" s="255"/>
      <c r="AB130" s="255"/>
      <c r="AC130" s="194"/>
      <c r="AD130" s="255"/>
      <c r="AE130" s="255"/>
      <c r="AF130" s="255"/>
      <c r="AG130" s="255"/>
      <c r="AH130" s="255"/>
      <c r="AI130" s="255"/>
      <c r="AJ130" s="256"/>
      <c r="AK130" s="257"/>
      <c r="AL130" s="257"/>
      <c r="AM130" s="257"/>
      <c r="AN130" s="257"/>
      <c r="AO130" s="257"/>
      <c r="AP130" s="257"/>
      <c r="AQ130" s="255"/>
      <c r="AR130" s="258"/>
      <c r="AS130" s="258"/>
      <c r="AT130" s="256"/>
      <c r="AU130" s="38"/>
      <c r="AV130" s="281"/>
      <c r="AW130" s="282"/>
      <c r="AX130" s="282"/>
      <c r="AY130" s="282"/>
      <c r="AZ130" s="283"/>
      <c r="BA130" s="38"/>
      <c r="BB130" s="108"/>
      <c r="BC130" s="101"/>
      <c r="BD130" s="101"/>
      <c r="BE130" s="101"/>
      <c r="BF130" s="316" t="s">
        <v>6</v>
      </c>
      <c r="BG130" s="306"/>
      <c r="BH130" s="114"/>
      <c r="BI130" s="29"/>
    </row>
    <row r="131" spans="1:61" x14ac:dyDescent="0.25">
      <c r="A131" s="28"/>
      <c r="B131" s="59"/>
      <c r="C131" s="47">
        <v>5301</v>
      </c>
      <c r="D131" s="53" t="s">
        <v>77</v>
      </c>
      <c r="E131" s="338">
        <v>0</v>
      </c>
      <c r="F131" s="232">
        <v>0</v>
      </c>
      <c r="G131" s="232">
        <v>0</v>
      </c>
      <c r="H131" s="232">
        <v>0</v>
      </c>
      <c r="I131" s="231">
        <v>0</v>
      </c>
      <c r="J131" s="231">
        <v>0</v>
      </c>
      <c r="K131" s="231">
        <v>220.33359608114662</v>
      </c>
      <c r="L131" s="233">
        <v>0</v>
      </c>
      <c r="M131" s="233">
        <v>0</v>
      </c>
      <c r="N131" s="196">
        <v>645.57743651775968</v>
      </c>
      <c r="O131" s="338">
        <v>279.39895508882154</v>
      </c>
      <c r="P131" s="232">
        <v>552.27860122557047</v>
      </c>
      <c r="Q131" s="232">
        <v>272.87964613674899</v>
      </c>
      <c r="R131" s="232">
        <v>366.01263116635619</v>
      </c>
      <c r="S131" s="232">
        <v>911.77192343985428</v>
      </c>
      <c r="T131" s="231">
        <v>93.13298502960717</v>
      </c>
      <c r="U131" s="231">
        <v>321.30879835214472</v>
      </c>
      <c r="V131" s="231">
        <v>83.81968652664645</v>
      </c>
      <c r="W131" s="231">
        <v>692.9094086202773</v>
      </c>
      <c r="X131" s="231">
        <v>0</v>
      </c>
      <c r="Y131" s="231">
        <v>818.63893841024708</v>
      </c>
      <c r="Z131" s="232">
        <v>261.29372942428114</v>
      </c>
      <c r="AA131" s="231">
        <v>300.48778883792329</v>
      </c>
      <c r="AB131" s="231">
        <v>648.00844897221725</v>
      </c>
      <c r="AC131" s="194">
        <v>0</v>
      </c>
      <c r="AD131" s="231">
        <v>0</v>
      </c>
      <c r="AE131" s="231">
        <v>78.388118827284345</v>
      </c>
      <c r="AF131" s="231">
        <v>765.59062721314376</v>
      </c>
      <c r="AG131" s="220">
        <v>0</v>
      </c>
      <c r="AH131" s="231">
        <v>0</v>
      </c>
      <c r="AI131" s="231">
        <v>0</v>
      </c>
      <c r="AJ131" s="196">
        <v>0</v>
      </c>
      <c r="AK131" s="232">
        <v>0</v>
      </c>
      <c r="AL131" s="232">
        <v>0</v>
      </c>
      <c r="AM131" s="232">
        <v>0</v>
      </c>
      <c r="AN131" s="232">
        <v>0</v>
      </c>
      <c r="AO131" s="232">
        <v>0</v>
      </c>
      <c r="AP131" s="232">
        <v>582.02136018391866</v>
      </c>
      <c r="AQ131" s="231">
        <v>0</v>
      </c>
      <c r="AR131" s="231">
        <v>0</v>
      </c>
      <c r="AS131" s="231">
        <v>0</v>
      </c>
      <c r="AT131" s="347">
        <f>SUM(E131:AS131)</f>
        <v>7893.8526800539476</v>
      </c>
      <c r="AU131" s="78"/>
      <c r="AV131" s="284">
        <f>$AT131/4</f>
        <v>1973.4631700134869</v>
      </c>
      <c r="AW131" s="284">
        <f t="shared" ref="AW131:AY131" si="170">$AT131/4</f>
        <v>1973.4631700134869</v>
      </c>
      <c r="AX131" s="284">
        <f t="shared" si="170"/>
        <v>1973.4631700134869</v>
      </c>
      <c r="AY131" s="284">
        <f t="shared" si="170"/>
        <v>1973.4631700134869</v>
      </c>
      <c r="AZ131" s="285">
        <f t="shared" ref="AZ131:AZ133" si="171">SUM(AV131:AY131)</f>
        <v>7893.8526800539476</v>
      </c>
      <c r="BA131" s="38"/>
      <c r="BB131" s="108">
        <f>SUM(E131:N131)</f>
        <v>865.91103259890633</v>
      </c>
      <c r="BC131" s="101">
        <f>SUM(O131:Y131)</f>
        <v>4392.1515739962733</v>
      </c>
      <c r="BD131" s="101">
        <f>SUM(Z131:AJ131)</f>
        <v>2053.7687132748497</v>
      </c>
      <c r="BE131" s="101">
        <f>SUM(AK131:AQ131)</f>
        <v>582.02136018391866</v>
      </c>
      <c r="BF131" s="316">
        <f t="shared" si="109"/>
        <v>0</v>
      </c>
      <c r="BG131" s="306">
        <f t="shared" ref="BG131:BG139" si="172">AS131</f>
        <v>0</v>
      </c>
      <c r="BH131" s="114">
        <f t="shared" ref="BH131:BH133" si="173">SUM(BB131:BG131)</f>
        <v>7893.8526800539485</v>
      </c>
      <c r="BI131" s="29"/>
    </row>
    <row r="132" spans="1:61" x14ac:dyDescent="0.25">
      <c r="A132" s="28"/>
      <c r="B132" s="59"/>
      <c r="C132" s="47">
        <v>5302</v>
      </c>
      <c r="D132" s="53" t="s">
        <v>78</v>
      </c>
      <c r="E132" s="338">
        <v>0</v>
      </c>
      <c r="F132" s="232">
        <v>0</v>
      </c>
      <c r="G132" s="232">
        <v>0</v>
      </c>
      <c r="H132" s="232">
        <v>1322.0015764868799</v>
      </c>
      <c r="I132" s="231">
        <v>0</v>
      </c>
      <c r="J132" s="231">
        <v>0</v>
      </c>
      <c r="K132" s="231">
        <v>440.66719216229325</v>
      </c>
      <c r="L132" s="233">
        <v>0</v>
      </c>
      <c r="M132" s="233">
        <v>0</v>
      </c>
      <c r="N132" s="196">
        <v>12118.347784463065</v>
      </c>
      <c r="O132" s="338">
        <v>0</v>
      </c>
      <c r="P132" s="232">
        <v>4936.0482065691795</v>
      </c>
      <c r="Q132" s="232">
        <v>5494.8461167468222</v>
      </c>
      <c r="R132" s="232">
        <v>4936.0482065691795</v>
      </c>
      <c r="S132" s="232">
        <v>15366.94252988518</v>
      </c>
      <c r="T132" s="231">
        <v>0</v>
      </c>
      <c r="U132" s="231">
        <v>0</v>
      </c>
      <c r="V132" s="231">
        <v>5587.9791017764301</v>
      </c>
      <c r="W132" s="231">
        <v>10337.761338286396</v>
      </c>
      <c r="X132" s="231">
        <v>186.26597005921434</v>
      </c>
      <c r="Y132" s="231">
        <v>15553.208499944396</v>
      </c>
      <c r="Z132" s="232">
        <v>174.19581961618741</v>
      </c>
      <c r="AA132" s="231">
        <v>522.58745884856228</v>
      </c>
      <c r="AB132" s="231">
        <v>9667.8679886984028</v>
      </c>
      <c r="AC132" s="194">
        <v>0</v>
      </c>
      <c r="AD132" s="231">
        <v>0</v>
      </c>
      <c r="AE132" s="231">
        <v>5225.8745884856226</v>
      </c>
      <c r="AF132" s="231">
        <v>14371.155118335462</v>
      </c>
      <c r="AG132" s="220">
        <v>522.58745884856228</v>
      </c>
      <c r="AH132" s="231">
        <v>0</v>
      </c>
      <c r="AI132" s="231">
        <v>0</v>
      </c>
      <c r="AJ132" s="196">
        <v>522.58745884856228</v>
      </c>
      <c r="AK132" s="232">
        <v>0</v>
      </c>
      <c r="AL132" s="232">
        <v>0</v>
      </c>
      <c r="AM132" s="232">
        <v>0</v>
      </c>
      <c r="AN132" s="232">
        <v>1164.0427203678373</v>
      </c>
      <c r="AO132" s="232">
        <v>0</v>
      </c>
      <c r="AP132" s="232">
        <v>3492.1281611035124</v>
      </c>
      <c r="AQ132" s="231">
        <v>0</v>
      </c>
      <c r="AR132" s="231">
        <v>0</v>
      </c>
      <c r="AS132" s="231">
        <v>0</v>
      </c>
      <c r="AT132" s="347">
        <f>SUM(E132:AS132)</f>
        <v>111943.14329610173</v>
      </c>
      <c r="AU132" s="78"/>
      <c r="AV132" s="284">
        <f t="shared" ref="AV132:AY133" si="174">$AT132/4</f>
        <v>27985.785824025432</v>
      </c>
      <c r="AW132" s="284">
        <f t="shared" si="174"/>
        <v>27985.785824025432</v>
      </c>
      <c r="AX132" s="284">
        <f t="shared" si="174"/>
        <v>27985.785824025432</v>
      </c>
      <c r="AY132" s="284">
        <f t="shared" si="174"/>
        <v>27985.785824025432</v>
      </c>
      <c r="AZ132" s="285">
        <f t="shared" si="171"/>
        <v>111943.14329610173</v>
      </c>
      <c r="BA132" s="38"/>
      <c r="BB132" s="108">
        <f>SUM(E132:N132)</f>
        <v>13881.016553112238</v>
      </c>
      <c r="BC132" s="101">
        <f>SUM(O132:Y132)</f>
        <v>62399.099969836796</v>
      </c>
      <c r="BD132" s="101">
        <f>SUM(Z132:AJ132)</f>
        <v>31006.855891681364</v>
      </c>
      <c r="BE132" s="101">
        <f>SUM(AK132:AQ132)</f>
        <v>4656.1708814713493</v>
      </c>
      <c r="BF132" s="316">
        <f t="shared" si="109"/>
        <v>0</v>
      </c>
      <c r="BG132" s="306">
        <f t="shared" si="172"/>
        <v>0</v>
      </c>
      <c r="BH132" s="114">
        <f t="shared" si="173"/>
        <v>111943.14329610174</v>
      </c>
      <c r="BI132" s="29"/>
    </row>
    <row r="133" spans="1:61" x14ac:dyDescent="0.25">
      <c r="A133" s="28"/>
      <c r="B133" s="59"/>
      <c r="C133" s="47">
        <v>5303</v>
      </c>
      <c r="D133" s="53" t="s">
        <v>85</v>
      </c>
      <c r="E133" s="338">
        <v>0</v>
      </c>
      <c r="F133" s="232">
        <v>0</v>
      </c>
      <c r="G133" s="232">
        <v>0</v>
      </c>
      <c r="H133" s="232">
        <v>0</v>
      </c>
      <c r="I133" s="231">
        <v>0</v>
      </c>
      <c r="J133" s="231">
        <v>1322.0015764868799</v>
      </c>
      <c r="K133" s="231">
        <v>0</v>
      </c>
      <c r="L133" s="233">
        <v>440.66719216229325</v>
      </c>
      <c r="M133" s="233">
        <v>0</v>
      </c>
      <c r="N133" s="196">
        <v>0</v>
      </c>
      <c r="O133" s="338">
        <v>0</v>
      </c>
      <c r="P133" s="232">
        <v>2235.1916407105723</v>
      </c>
      <c r="Q133" s="232">
        <v>0</v>
      </c>
      <c r="R133" s="232">
        <v>745.06388023685736</v>
      </c>
      <c r="S133" s="232">
        <v>745.06388023685736</v>
      </c>
      <c r="T133" s="231">
        <v>745.06388023685736</v>
      </c>
      <c r="U133" s="231">
        <v>2235.1916407105723</v>
      </c>
      <c r="V133" s="231">
        <v>0</v>
      </c>
      <c r="W133" s="231">
        <v>0</v>
      </c>
      <c r="X133" s="231">
        <v>0</v>
      </c>
      <c r="Y133" s="231">
        <v>0</v>
      </c>
      <c r="Z133" s="232">
        <v>2090.3498353942491</v>
      </c>
      <c r="AA133" s="231">
        <v>2090.3498353942491</v>
      </c>
      <c r="AB133" s="231">
        <v>0</v>
      </c>
      <c r="AC133" s="194">
        <v>0</v>
      </c>
      <c r="AD133" s="231">
        <v>0</v>
      </c>
      <c r="AE133" s="231">
        <v>0</v>
      </c>
      <c r="AF133" s="231">
        <v>0</v>
      </c>
      <c r="AG133" s="231">
        <v>0</v>
      </c>
      <c r="AH133" s="231">
        <v>0</v>
      </c>
      <c r="AI133" s="231">
        <v>0</v>
      </c>
      <c r="AJ133" s="196">
        <v>0</v>
      </c>
      <c r="AK133" s="232">
        <v>0</v>
      </c>
      <c r="AL133" s="232">
        <v>0</v>
      </c>
      <c r="AM133" s="232">
        <v>0</v>
      </c>
      <c r="AN133" s="232">
        <v>0</v>
      </c>
      <c r="AO133" s="232">
        <v>0</v>
      </c>
      <c r="AP133" s="232">
        <v>0</v>
      </c>
      <c r="AQ133" s="231">
        <v>0</v>
      </c>
      <c r="AR133" s="231">
        <v>0</v>
      </c>
      <c r="AS133" s="231">
        <v>0</v>
      </c>
      <c r="AT133" s="347">
        <f>SUM(E133:AS133)</f>
        <v>12648.943361569387</v>
      </c>
      <c r="AU133" s="78"/>
      <c r="AV133" s="284">
        <f t="shared" si="174"/>
        <v>3162.2358403923467</v>
      </c>
      <c r="AW133" s="284">
        <f t="shared" si="174"/>
        <v>3162.2358403923467</v>
      </c>
      <c r="AX133" s="284">
        <f t="shared" si="174"/>
        <v>3162.2358403923467</v>
      </c>
      <c r="AY133" s="284">
        <f t="shared" si="174"/>
        <v>3162.2358403923467</v>
      </c>
      <c r="AZ133" s="285">
        <f t="shared" si="171"/>
        <v>12648.943361569387</v>
      </c>
      <c r="BA133" s="38"/>
      <c r="BB133" s="108">
        <f>SUM(E133:N133)</f>
        <v>1762.6687686491732</v>
      </c>
      <c r="BC133" s="101">
        <f>SUM(O133:Y133)</f>
        <v>6705.5749221317164</v>
      </c>
      <c r="BD133" s="101">
        <f>SUM(Z133:AJ133)</f>
        <v>4180.6996707884982</v>
      </c>
      <c r="BE133" s="101">
        <f>SUM(AK133:AQ133)</f>
        <v>0</v>
      </c>
      <c r="BF133" s="316">
        <f t="shared" si="109"/>
        <v>0</v>
      </c>
      <c r="BG133" s="306">
        <f t="shared" si="172"/>
        <v>0</v>
      </c>
      <c r="BH133" s="114">
        <f t="shared" si="173"/>
        <v>12648.943361569389</v>
      </c>
      <c r="BI133" s="29"/>
    </row>
    <row r="134" spans="1:61" x14ac:dyDescent="0.25">
      <c r="A134" s="28"/>
      <c r="B134" s="59"/>
      <c r="C134" s="47"/>
      <c r="D134" s="39"/>
      <c r="E134" s="344"/>
      <c r="F134" s="257"/>
      <c r="G134" s="257"/>
      <c r="H134" s="257"/>
      <c r="I134" s="255"/>
      <c r="J134" s="255"/>
      <c r="K134" s="255"/>
      <c r="L134" s="258"/>
      <c r="M134" s="258"/>
      <c r="N134" s="256"/>
      <c r="O134" s="344"/>
      <c r="P134" s="257"/>
      <c r="Q134" s="257"/>
      <c r="R134" s="257"/>
      <c r="S134" s="257"/>
      <c r="T134" s="255"/>
      <c r="U134" s="255"/>
      <c r="V134" s="255"/>
      <c r="W134" s="255"/>
      <c r="X134" s="255"/>
      <c r="Y134" s="255"/>
      <c r="Z134" s="257"/>
      <c r="AA134" s="255"/>
      <c r="AB134" s="255"/>
      <c r="AC134" s="255"/>
      <c r="AD134" s="255"/>
      <c r="AE134" s="255"/>
      <c r="AF134" s="255"/>
      <c r="AG134" s="255"/>
      <c r="AH134" s="255"/>
      <c r="AI134" s="255"/>
      <c r="AJ134" s="256"/>
      <c r="AK134" s="257"/>
      <c r="AL134" s="257"/>
      <c r="AM134" s="257"/>
      <c r="AN134" s="257"/>
      <c r="AO134" s="257"/>
      <c r="AP134" s="257"/>
      <c r="AQ134" s="255"/>
      <c r="AR134" s="255">
        <v>0</v>
      </c>
      <c r="AS134" s="255"/>
      <c r="AT134" s="256"/>
      <c r="AU134" s="38"/>
      <c r="AV134" s="281"/>
      <c r="AW134" s="282"/>
      <c r="AX134" s="282"/>
      <c r="AY134" s="282"/>
      <c r="AZ134" s="283"/>
      <c r="BA134" s="38"/>
      <c r="BB134" s="108"/>
      <c r="BC134" s="101"/>
      <c r="BD134" s="101"/>
      <c r="BE134" s="101"/>
      <c r="BF134" s="316">
        <f t="shared" si="109"/>
        <v>0</v>
      </c>
      <c r="BG134" s="306" t="s">
        <v>6</v>
      </c>
      <c r="BH134" s="114"/>
      <c r="BI134" s="29"/>
    </row>
    <row r="135" spans="1:61" x14ac:dyDescent="0.25">
      <c r="A135" s="56"/>
      <c r="B135" s="59"/>
      <c r="C135" s="59">
        <v>5399</v>
      </c>
      <c r="D135" s="61" t="s">
        <v>56</v>
      </c>
      <c r="E135" s="295">
        <f t="shared" ref="E135:AR135" si="175">SUM(E131:E133)</f>
        <v>0</v>
      </c>
      <c r="F135" s="295">
        <f t="shared" si="175"/>
        <v>0</v>
      </c>
      <c r="G135" s="295">
        <f t="shared" si="175"/>
        <v>0</v>
      </c>
      <c r="H135" s="295">
        <f t="shared" si="175"/>
        <v>1322.0015764868799</v>
      </c>
      <c r="I135" s="213">
        <f t="shared" si="175"/>
        <v>0</v>
      </c>
      <c r="J135" s="213">
        <f t="shared" si="175"/>
        <v>1322.0015764868799</v>
      </c>
      <c r="K135" s="213">
        <f t="shared" si="175"/>
        <v>661.00078824343984</v>
      </c>
      <c r="L135" s="213">
        <f t="shared" si="175"/>
        <v>440.66719216229325</v>
      </c>
      <c r="M135" s="213">
        <f t="shared" si="175"/>
        <v>0</v>
      </c>
      <c r="N135" s="214">
        <f t="shared" si="175"/>
        <v>12763.925220980826</v>
      </c>
      <c r="O135" s="295">
        <f t="shared" si="175"/>
        <v>279.39895508882154</v>
      </c>
      <c r="P135" s="295">
        <f t="shared" si="175"/>
        <v>7723.5184485053214</v>
      </c>
      <c r="Q135" s="295">
        <f t="shared" si="175"/>
        <v>5767.7257628835714</v>
      </c>
      <c r="R135" s="295">
        <f t="shared" si="175"/>
        <v>6047.1247179723932</v>
      </c>
      <c r="S135" s="295">
        <f t="shared" si="175"/>
        <v>17023.778333561891</v>
      </c>
      <c r="T135" s="213">
        <f t="shared" si="175"/>
        <v>838.19686526646456</v>
      </c>
      <c r="U135" s="213">
        <f t="shared" si="175"/>
        <v>2556.5004390627169</v>
      </c>
      <c r="V135" s="213">
        <f t="shared" si="175"/>
        <v>5671.7987883030764</v>
      </c>
      <c r="W135" s="213">
        <f t="shared" si="175"/>
        <v>11030.670746906673</v>
      </c>
      <c r="X135" s="213">
        <f t="shared" ref="X135:Y135" si="176">SUM(X131:X133)</f>
        <v>186.26597005921434</v>
      </c>
      <c r="Y135" s="213">
        <f t="shared" si="176"/>
        <v>16371.847438354644</v>
      </c>
      <c r="Z135" s="215">
        <f t="shared" ref="Z135:AP135" si="177">SUM(Z131:Z133)</f>
        <v>2525.8393844347174</v>
      </c>
      <c r="AA135" s="213">
        <f t="shared" si="177"/>
        <v>2913.4250830807346</v>
      </c>
      <c r="AB135" s="213">
        <f t="shared" si="177"/>
        <v>10315.87643767062</v>
      </c>
      <c r="AC135" s="213">
        <f t="shared" si="177"/>
        <v>0</v>
      </c>
      <c r="AD135" s="213">
        <f t="shared" si="177"/>
        <v>0</v>
      </c>
      <c r="AE135" s="213">
        <f t="shared" si="177"/>
        <v>5304.262707312907</v>
      </c>
      <c r="AF135" s="213">
        <f t="shared" si="177"/>
        <v>15136.745745548606</v>
      </c>
      <c r="AG135" s="213">
        <f t="shared" si="177"/>
        <v>522.58745884856228</v>
      </c>
      <c r="AH135" s="213">
        <f t="shared" si="177"/>
        <v>0</v>
      </c>
      <c r="AI135" s="213">
        <f t="shared" si="177"/>
        <v>0</v>
      </c>
      <c r="AJ135" s="214">
        <f t="shared" si="177"/>
        <v>522.58745884856228</v>
      </c>
      <c r="AK135" s="215">
        <f t="shared" si="177"/>
        <v>0</v>
      </c>
      <c r="AL135" s="215">
        <f t="shared" si="177"/>
        <v>0</v>
      </c>
      <c r="AM135" s="215">
        <f t="shared" si="177"/>
        <v>0</v>
      </c>
      <c r="AN135" s="215">
        <f t="shared" si="177"/>
        <v>1164.0427203678373</v>
      </c>
      <c r="AO135" s="215">
        <f t="shared" si="177"/>
        <v>0</v>
      </c>
      <c r="AP135" s="215">
        <f t="shared" si="177"/>
        <v>4074.1495212874311</v>
      </c>
      <c r="AQ135" s="213">
        <f t="shared" si="175"/>
        <v>0</v>
      </c>
      <c r="AR135" s="213">
        <f t="shared" si="175"/>
        <v>0</v>
      </c>
      <c r="AS135" s="213">
        <f t="shared" ref="AS135" si="178">SUM(AS131:AS133)</f>
        <v>0</v>
      </c>
      <c r="AT135" s="214">
        <f>SUM(AT131:AT133)</f>
        <v>132485.93933772508</v>
      </c>
      <c r="AU135" s="64"/>
      <c r="AV135" s="295">
        <f t="shared" ref="AV135:AZ135" si="179">SUM(AV131:AV133)</f>
        <v>33121.48483443127</v>
      </c>
      <c r="AW135" s="213">
        <f>SUM(AW131:AW133)</f>
        <v>33121.48483443127</v>
      </c>
      <c r="AX135" s="213">
        <f>SUM(AX131:AX133)</f>
        <v>33121.48483443127</v>
      </c>
      <c r="AY135" s="213">
        <f t="shared" si="179"/>
        <v>33121.48483443127</v>
      </c>
      <c r="AZ135" s="296">
        <f t="shared" si="179"/>
        <v>132485.93933772508</v>
      </c>
      <c r="BA135" s="38"/>
      <c r="BB135" s="123">
        <f>SUM(E135:N135)</f>
        <v>16509.596354360317</v>
      </c>
      <c r="BC135" s="124">
        <f>SUM(O135:Y135)</f>
        <v>73496.826465964798</v>
      </c>
      <c r="BD135" s="124">
        <f>SUM(Z135:AJ135)</f>
        <v>37241.324275744708</v>
      </c>
      <c r="BE135" s="124">
        <f>SUM(AK135:AQ135)</f>
        <v>5238.1922416552679</v>
      </c>
      <c r="BF135" s="318">
        <f t="shared" si="109"/>
        <v>0</v>
      </c>
      <c r="BG135" s="307">
        <f>AS135</f>
        <v>0</v>
      </c>
      <c r="BH135" s="125">
        <f>SUM(BB135:BG135)</f>
        <v>132485.93933772508</v>
      </c>
      <c r="BI135" s="29"/>
    </row>
    <row r="136" spans="1:61" x14ac:dyDescent="0.25">
      <c r="A136" s="33"/>
      <c r="B136" s="34"/>
      <c r="C136" s="34"/>
      <c r="D136" s="34"/>
      <c r="E136" s="337"/>
      <c r="F136" s="228"/>
      <c r="G136" s="228"/>
      <c r="H136" s="228"/>
      <c r="I136" s="228"/>
      <c r="J136" s="228"/>
      <c r="K136" s="228"/>
      <c r="L136" s="228"/>
      <c r="M136" s="228"/>
      <c r="N136" s="229"/>
      <c r="O136" s="337"/>
      <c r="P136" s="228"/>
      <c r="Q136" s="228"/>
      <c r="R136" s="228"/>
      <c r="S136" s="228"/>
      <c r="T136" s="228"/>
      <c r="U136" s="228"/>
      <c r="V136" s="228"/>
      <c r="W136" s="228"/>
      <c r="X136" s="257"/>
      <c r="Y136" s="228"/>
      <c r="Z136" s="228"/>
      <c r="AA136" s="228"/>
      <c r="AB136" s="228"/>
      <c r="AC136" s="228"/>
      <c r="AD136" s="228"/>
      <c r="AE136" s="228"/>
      <c r="AF136" s="228"/>
      <c r="AG136" s="228"/>
      <c r="AH136" s="228"/>
      <c r="AI136" s="228"/>
      <c r="AJ136" s="229"/>
      <c r="AK136" s="228"/>
      <c r="AL136" s="228"/>
      <c r="AM136" s="228"/>
      <c r="AN136" s="228"/>
      <c r="AO136" s="228"/>
      <c r="AP136" s="228"/>
      <c r="AQ136" s="228"/>
      <c r="AR136" s="228"/>
      <c r="AS136" s="228"/>
      <c r="AT136" s="229"/>
      <c r="AU136" s="38"/>
      <c r="AV136" s="281"/>
      <c r="AW136" s="282"/>
      <c r="AX136" s="282"/>
      <c r="AY136" s="282"/>
      <c r="AZ136" s="283"/>
      <c r="BA136" s="38"/>
      <c r="BB136" s="108"/>
      <c r="BC136" s="101"/>
      <c r="BD136" s="101"/>
      <c r="BE136" s="101"/>
      <c r="BF136" s="316" t="s">
        <v>6</v>
      </c>
      <c r="BG136" s="306"/>
      <c r="BH136" s="114"/>
      <c r="BI136" s="29"/>
    </row>
    <row r="137" spans="1:61" x14ac:dyDescent="0.25">
      <c r="A137" s="28"/>
      <c r="B137" s="59">
        <v>5400</v>
      </c>
      <c r="C137" s="59" t="s">
        <v>79</v>
      </c>
      <c r="D137" s="39"/>
      <c r="E137" s="344"/>
      <c r="F137" s="257"/>
      <c r="G137" s="257"/>
      <c r="H137" s="257"/>
      <c r="I137" s="255"/>
      <c r="J137" s="255"/>
      <c r="K137" s="255"/>
      <c r="L137" s="258"/>
      <c r="M137" s="258"/>
      <c r="N137" s="256"/>
      <c r="O137" s="344"/>
      <c r="P137" s="257"/>
      <c r="Q137" s="257"/>
      <c r="R137" s="257"/>
      <c r="S137" s="257"/>
      <c r="T137" s="255"/>
      <c r="U137" s="255"/>
      <c r="V137" s="255"/>
      <c r="W137" s="255"/>
      <c r="X137" s="255"/>
      <c r="Y137" s="255"/>
      <c r="Z137" s="257"/>
      <c r="AA137" s="255"/>
      <c r="AB137" s="255"/>
      <c r="AC137" s="194">
        <f t="shared" ref="AC137" si="180">Y137</f>
        <v>0</v>
      </c>
      <c r="AD137" s="255"/>
      <c r="AE137" s="255"/>
      <c r="AF137" s="255"/>
      <c r="AG137" s="255"/>
      <c r="AH137" s="255"/>
      <c r="AI137" s="255"/>
      <c r="AJ137" s="256"/>
      <c r="AK137" s="257"/>
      <c r="AL137" s="257"/>
      <c r="AM137" s="257"/>
      <c r="AN137" s="257"/>
      <c r="AO137" s="257"/>
      <c r="AP137" s="257"/>
      <c r="AQ137" s="255"/>
      <c r="AR137" s="255">
        <v>0</v>
      </c>
      <c r="AS137" s="255"/>
      <c r="AT137" s="256"/>
      <c r="AU137" s="38"/>
      <c r="AV137" s="281"/>
      <c r="AW137" s="282"/>
      <c r="AX137" s="282"/>
      <c r="AY137" s="282"/>
      <c r="AZ137" s="283"/>
      <c r="BA137" s="38"/>
      <c r="BB137" s="108"/>
      <c r="BC137" s="101"/>
      <c r="BD137" s="101"/>
      <c r="BE137" s="101"/>
      <c r="BF137" s="316" t="s">
        <v>6</v>
      </c>
      <c r="BH137" s="114"/>
      <c r="BI137" s="29"/>
    </row>
    <row r="138" spans="1:61" x14ac:dyDescent="0.25">
      <c r="A138" s="28"/>
      <c r="B138" s="59"/>
      <c r="C138" s="47">
        <v>5401</v>
      </c>
      <c r="D138" s="53" t="s">
        <v>138</v>
      </c>
      <c r="E138" s="338">
        <v>0</v>
      </c>
      <c r="F138" s="232">
        <v>0</v>
      </c>
      <c r="G138" s="232">
        <v>0</v>
      </c>
      <c r="H138" s="232">
        <v>0</v>
      </c>
      <c r="I138" s="231">
        <v>0</v>
      </c>
      <c r="J138" s="231">
        <v>0</v>
      </c>
      <c r="K138" s="231">
        <v>0</v>
      </c>
      <c r="L138" s="233">
        <v>0</v>
      </c>
      <c r="M138" s="233">
        <v>0</v>
      </c>
      <c r="N138" s="196">
        <v>2093.1691627708929</v>
      </c>
      <c r="O138" s="338">
        <v>0</v>
      </c>
      <c r="P138" s="232">
        <v>884.76335778126804</v>
      </c>
      <c r="Q138" s="232">
        <v>884.76335778126804</v>
      </c>
      <c r="R138" s="232">
        <v>884.76335778126804</v>
      </c>
      <c r="S138" s="232">
        <v>2654.2900733438041</v>
      </c>
      <c r="T138" s="231">
        <v>0</v>
      </c>
      <c r="U138" s="231">
        <v>279.39895508882154</v>
      </c>
      <c r="V138" s="231">
        <v>949.95644730199308</v>
      </c>
      <c r="W138" s="231">
        <v>1424.9346709529898</v>
      </c>
      <c r="X138" s="231">
        <v>0</v>
      </c>
      <c r="Y138" s="231">
        <v>2654.2900733438041</v>
      </c>
      <c r="Z138" s="232">
        <v>0</v>
      </c>
      <c r="AA138" s="231">
        <v>261.29372942428114</v>
      </c>
      <c r="AB138" s="231">
        <v>1332.5980200638339</v>
      </c>
      <c r="AC138" s="194">
        <v>0</v>
      </c>
      <c r="AD138" s="231">
        <v>0</v>
      </c>
      <c r="AE138" s="231">
        <v>888.39868004255584</v>
      </c>
      <c r="AF138" s="231">
        <v>2482.2904295306707</v>
      </c>
      <c r="AG138" s="220">
        <v>0</v>
      </c>
      <c r="AH138" s="231">
        <v>0</v>
      </c>
      <c r="AI138" s="231">
        <v>0</v>
      </c>
      <c r="AJ138" s="196">
        <v>0</v>
      </c>
      <c r="AK138" s="232">
        <v>0</v>
      </c>
      <c r="AL138" s="232">
        <v>0</v>
      </c>
      <c r="AM138" s="232">
        <v>0</v>
      </c>
      <c r="AN138" s="232">
        <v>0</v>
      </c>
      <c r="AO138" s="232">
        <v>0</v>
      </c>
      <c r="AP138" s="232">
        <v>0</v>
      </c>
      <c r="AQ138" s="231">
        <v>0</v>
      </c>
      <c r="AR138" s="231">
        <v>0</v>
      </c>
      <c r="AS138" s="231">
        <v>0</v>
      </c>
      <c r="AT138" s="347">
        <f>SUM(E138:AS138)</f>
        <v>17674.910315207449</v>
      </c>
      <c r="AU138" s="78"/>
      <c r="AV138" s="284">
        <f>$AT138/4</f>
        <v>4418.7275788018624</v>
      </c>
      <c r="AW138" s="284">
        <f t="shared" ref="AW138:AY139" si="181">$AT138/4</f>
        <v>4418.7275788018624</v>
      </c>
      <c r="AX138" s="284">
        <f t="shared" si="181"/>
        <v>4418.7275788018624</v>
      </c>
      <c r="AY138" s="284">
        <f t="shared" si="181"/>
        <v>4418.7275788018624</v>
      </c>
      <c r="AZ138" s="285">
        <f t="shared" ref="AZ138:AZ139" si="182">SUM(AV138:AY138)</f>
        <v>17674.910315207449</v>
      </c>
      <c r="BA138" s="38"/>
      <c r="BB138" s="108">
        <f>SUM(E138:N138)</f>
        <v>2093.1691627708929</v>
      </c>
      <c r="BC138" s="101">
        <f>SUM(O138:Y138)</f>
        <v>10617.160293375216</v>
      </c>
      <c r="BD138" s="101">
        <f>SUM(Z138:AJ138)</f>
        <v>4964.5808590613415</v>
      </c>
      <c r="BE138" s="101">
        <f>SUM(AK138:AQ138)</f>
        <v>0</v>
      </c>
      <c r="BF138" s="316">
        <f t="shared" si="109"/>
        <v>0</v>
      </c>
      <c r="BG138" s="306">
        <f t="shared" si="172"/>
        <v>0</v>
      </c>
      <c r="BH138" s="114">
        <f t="shared" ref="BH138:BH139" si="183">SUM(BB138:BG138)</f>
        <v>17674.910315207453</v>
      </c>
      <c r="BI138" s="29"/>
    </row>
    <row r="139" spans="1:61" x14ac:dyDescent="0.25">
      <c r="A139" s="28"/>
      <c r="B139" s="59"/>
      <c r="C139" s="47">
        <v>5402</v>
      </c>
      <c r="D139" s="53" t="s">
        <v>80</v>
      </c>
      <c r="E139" s="338">
        <v>0</v>
      </c>
      <c r="F139" s="232">
        <v>0</v>
      </c>
      <c r="G139" s="232">
        <v>0</v>
      </c>
      <c r="H139" s="232">
        <v>0</v>
      </c>
      <c r="I139" s="231">
        <v>0</v>
      </c>
      <c r="J139" s="231">
        <v>0</v>
      </c>
      <c r="K139" s="231">
        <v>0</v>
      </c>
      <c r="L139" s="233">
        <v>0</v>
      </c>
      <c r="M139" s="233">
        <v>0</v>
      </c>
      <c r="N139" s="196">
        <v>1894.868926297861</v>
      </c>
      <c r="O139" s="338">
        <v>0</v>
      </c>
      <c r="P139" s="232">
        <v>838.19686526646456</v>
      </c>
      <c r="Q139" s="232">
        <v>782.31707424870024</v>
      </c>
      <c r="R139" s="232">
        <v>782.31707424870024</v>
      </c>
      <c r="S139" s="232">
        <v>2402.831013763865</v>
      </c>
      <c r="T139" s="231">
        <v>0</v>
      </c>
      <c r="U139" s="231">
        <v>335.2787461065858</v>
      </c>
      <c r="V139" s="231">
        <v>1396.9947754441075</v>
      </c>
      <c r="W139" s="231">
        <v>670.5574922131716</v>
      </c>
      <c r="X139" s="231">
        <v>0</v>
      </c>
      <c r="Y139" s="231">
        <v>2402.831013763865</v>
      </c>
      <c r="Z139" s="232">
        <v>0</v>
      </c>
      <c r="AA139" s="231">
        <v>313.55247530913738</v>
      </c>
      <c r="AB139" s="231">
        <v>627.10495061827476</v>
      </c>
      <c r="AC139" s="194">
        <v>0</v>
      </c>
      <c r="AD139" s="231">
        <v>0</v>
      </c>
      <c r="AE139" s="231">
        <v>1306.4686471214056</v>
      </c>
      <c r="AF139" s="231">
        <v>2247.1260730488179</v>
      </c>
      <c r="AG139" s="220">
        <v>0</v>
      </c>
      <c r="AH139" s="231">
        <v>0</v>
      </c>
      <c r="AI139" s="231">
        <v>0</v>
      </c>
      <c r="AJ139" s="196">
        <v>0</v>
      </c>
      <c r="AK139" s="232">
        <v>0</v>
      </c>
      <c r="AL139" s="232">
        <v>0</v>
      </c>
      <c r="AM139" s="232">
        <v>0</v>
      </c>
      <c r="AN139" s="232">
        <v>0</v>
      </c>
      <c r="AO139" s="232">
        <v>0</v>
      </c>
      <c r="AP139" s="232">
        <v>0</v>
      </c>
      <c r="AQ139" s="231">
        <v>0</v>
      </c>
      <c r="AR139" s="231">
        <v>0</v>
      </c>
      <c r="AS139" s="231">
        <v>0</v>
      </c>
      <c r="AT139" s="347">
        <f>SUM(E139:AS139)</f>
        <v>16000.445127450957</v>
      </c>
      <c r="AU139" s="78"/>
      <c r="AV139" s="284">
        <f>$AT139/4</f>
        <v>4000.1112818627394</v>
      </c>
      <c r="AW139" s="284">
        <f t="shared" si="181"/>
        <v>4000.1112818627394</v>
      </c>
      <c r="AX139" s="284">
        <f t="shared" si="181"/>
        <v>4000.1112818627394</v>
      </c>
      <c r="AY139" s="284">
        <f t="shared" si="181"/>
        <v>4000.1112818627394</v>
      </c>
      <c r="AZ139" s="285">
        <f t="shared" si="182"/>
        <v>16000.445127450957</v>
      </c>
      <c r="BA139" s="38"/>
      <c r="BB139" s="108">
        <f>SUM(E139:N139)</f>
        <v>1894.868926297861</v>
      </c>
      <c r="BC139" s="101">
        <f>SUM(O139:Y139)</f>
        <v>9611.3240550554601</v>
      </c>
      <c r="BD139" s="101">
        <f>SUM(Z139:AJ139)</f>
        <v>4494.252146097635</v>
      </c>
      <c r="BE139" s="101">
        <f>SUM(AK139:AQ139)</f>
        <v>0</v>
      </c>
      <c r="BF139" s="316">
        <f t="shared" si="109"/>
        <v>0</v>
      </c>
      <c r="BG139" s="306">
        <f t="shared" si="172"/>
        <v>0</v>
      </c>
      <c r="BH139" s="114">
        <f t="shared" si="183"/>
        <v>16000.445127450956</v>
      </c>
      <c r="BI139" s="29"/>
    </row>
    <row r="140" spans="1:61" x14ac:dyDescent="0.25">
      <c r="A140" s="28"/>
      <c r="B140" s="30"/>
      <c r="C140" s="30"/>
      <c r="D140" s="52"/>
      <c r="E140" s="251"/>
      <c r="F140" s="194"/>
      <c r="G140" s="194"/>
      <c r="H140" s="194"/>
      <c r="I140" s="220"/>
      <c r="J140" s="220"/>
      <c r="K140" s="220"/>
      <c r="L140" s="254"/>
      <c r="M140" s="254"/>
      <c r="N140" s="221"/>
      <c r="O140" s="251"/>
      <c r="P140" s="194"/>
      <c r="Q140" s="194"/>
      <c r="R140" s="194"/>
      <c r="S140" s="194"/>
      <c r="T140" s="220"/>
      <c r="U140" s="220"/>
      <c r="V140" s="220"/>
      <c r="W140" s="220"/>
      <c r="X140" s="220"/>
      <c r="Y140" s="220"/>
      <c r="Z140" s="194"/>
      <c r="AA140" s="220"/>
      <c r="AB140" s="220"/>
      <c r="AC140" s="220"/>
      <c r="AD140" s="220"/>
      <c r="AE140" s="220"/>
      <c r="AF140" s="220"/>
      <c r="AG140" s="220"/>
      <c r="AH140" s="220"/>
      <c r="AI140" s="220"/>
      <c r="AJ140" s="221"/>
      <c r="AK140" s="194"/>
      <c r="AL140" s="194"/>
      <c r="AM140" s="194"/>
      <c r="AN140" s="194"/>
      <c r="AO140" s="194"/>
      <c r="AP140" s="194"/>
      <c r="AQ140" s="220"/>
      <c r="AR140" s="220"/>
      <c r="AS140" s="220"/>
      <c r="AT140" s="221"/>
      <c r="AU140" s="78"/>
      <c r="AV140" s="281"/>
      <c r="AW140" s="282"/>
      <c r="AX140" s="282"/>
      <c r="AY140" s="282"/>
      <c r="AZ140" s="283"/>
      <c r="BA140" s="38"/>
      <c r="BB140" s="108"/>
      <c r="BC140" s="101"/>
      <c r="BD140" s="101"/>
      <c r="BE140" s="101"/>
      <c r="BF140" s="316" t="s">
        <v>6</v>
      </c>
      <c r="BG140" s="306" t="s">
        <v>6</v>
      </c>
      <c r="BH140" s="114"/>
      <c r="BI140" s="29"/>
    </row>
    <row r="141" spans="1:61" x14ac:dyDescent="0.25">
      <c r="A141" s="56"/>
      <c r="B141" s="59"/>
      <c r="C141" s="59">
        <v>5499</v>
      </c>
      <c r="D141" s="60" t="s">
        <v>18</v>
      </c>
      <c r="E141" s="297">
        <f t="shared" ref="E141:AR141" si="184">SUM(E138:E139)</f>
        <v>0</v>
      </c>
      <c r="F141" s="297">
        <f t="shared" si="184"/>
        <v>0</v>
      </c>
      <c r="G141" s="297">
        <f t="shared" si="184"/>
        <v>0</v>
      </c>
      <c r="H141" s="297">
        <f t="shared" si="184"/>
        <v>0</v>
      </c>
      <c r="I141" s="205">
        <f t="shared" si="184"/>
        <v>0</v>
      </c>
      <c r="J141" s="205">
        <f t="shared" si="184"/>
        <v>0</v>
      </c>
      <c r="K141" s="205">
        <f t="shared" si="184"/>
        <v>0</v>
      </c>
      <c r="L141" s="205">
        <f t="shared" si="184"/>
        <v>0</v>
      </c>
      <c r="M141" s="205">
        <f t="shared" si="184"/>
        <v>0</v>
      </c>
      <c r="N141" s="206">
        <f t="shared" si="184"/>
        <v>3988.0380890687538</v>
      </c>
      <c r="O141" s="297">
        <f t="shared" si="184"/>
        <v>0</v>
      </c>
      <c r="P141" s="297">
        <f t="shared" si="184"/>
        <v>1722.9602230477326</v>
      </c>
      <c r="Q141" s="297">
        <f t="shared" si="184"/>
        <v>1667.0804320299683</v>
      </c>
      <c r="R141" s="297">
        <f t="shared" si="184"/>
        <v>1667.0804320299683</v>
      </c>
      <c r="S141" s="297">
        <f t="shared" si="184"/>
        <v>5057.1210871076692</v>
      </c>
      <c r="T141" s="205">
        <f t="shared" si="184"/>
        <v>0</v>
      </c>
      <c r="U141" s="205">
        <f t="shared" si="184"/>
        <v>614.67770119540728</v>
      </c>
      <c r="V141" s="205">
        <f t="shared" si="184"/>
        <v>2346.9512227461005</v>
      </c>
      <c r="W141" s="205">
        <f t="shared" si="184"/>
        <v>2095.4921631661614</v>
      </c>
      <c r="X141" s="205">
        <f t="shared" ref="X141:Y141" si="185">SUM(X138:X139)</f>
        <v>0</v>
      </c>
      <c r="Y141" s="205">
        <f t="shared" si="185"/>
        <v>5057.1210871076692</v>
      </c>
      <c r="Z141" s="207">
        <f t="shared" ref="Z141:AP141" si="186">SUM(Z138:Z139)</f>
        <v>0</v>
      </c>
      <c r="AA141" s="205">
        <f t="shared" si="186"/>
        <v>574.84620473341852</v>
      </c>
      <c r="AB141" s="205">
        <f t="shared" si="186"/>
        <v>1959.7029706821086</v>
      </c>
      <c r="AC141" s="205">
        <f t="shared" si="186"/>
        <v>0</v>
      </c>
      <c r="AD141" s="205">
        <f t="shared" si="186"/>
        <v>0</v>
      </c>
      <c r="AE141" s="205">
        <f t="shared" si="186"/>
        <v>2194.8673271639614</v>
      </c>
      <c r="AF141" s="205">
        <f t="shared" si="186"/>
        <v>4729.4165025794882</v>
      </c>
      <c r="AG141" s="205">
        <f t="shared" si="186"/>
        <v>0</v>
      </c>
      <c r="AH141" s="205">
        <f t="shared" si="186"/>
        <v>0</v>
      </c>
      <c r="AI141" s="205">
        <f t="shared" si="186"/>
        <v>0</v>
      </c>
      <c r="AJ141" s="206">
        <f t="shared" si="186"/>
        <v>0</v>
      </c>
      <c r="AK141" s="207">
        <f t="shared" si="186"/>
        <v>0</v>
      </c>
      <c r="AL141" s="207">
        <f t="shared" si="186"/>
        <v>0</v>
      </c>
      <c r="AM141" s="207">
        <f t="shared" si="186"/>
        <v>0</v>
      </c>
      <c r="AN141" s="207">
        <f t="shared" si="186"/>
        <v>0</v>
      </c>
      <c r="AO141" s="207">
        <f t="shared" si="186"/>
        <v>0</v>
      </c>
      <c r="AP141" s="207">
        <f t="shared" si="186"/>
        <v>0</v>
      </c>
      <c r="AQ141" s="205">
        <f t="shared" si="184"/>
        <v>0</v>
      </c>
      <c r="AR141" s="205">
        <f t="shared" si="184"/>
        <v>0</v>
      </c>
      <c r="AS141" s="205">
        <f t="shared" ref="AS141" si="187">SUM(AS138:AS139)</f>
        <v>0</v>
      </c>
      <c r="AT141" s="206">
        <f>SUM(AT138:AT139)</f>
        <v>33675.355442658409</v>
      </c>
      <c r="AU141" s="73"/>
      <c r="AV141" s="297">
        <f t="shared" ref="AV141:AZ141" si="188">SUM(AV138:AV139)</f>
        <v>8418.8388606646022</v>
      </c>
      <c r="AW141" s="205">
        <f t="shared" si="188"/>
        <v>8418.8388606646022</v>
      </c>
      <c r="AX141" s="205">
        <f t="shared" si="188"/>
        <v>8418.8388606646022</v>
      </c>
      <c r="AY141" s="205">
        <f t="shared" si="188"/>
        <v>8418.8388606646022</v>
      </c>
      <c r="AZ141" s="298">
        <f t="shared" si="188"/>
        <v>33675.355442658409</v>
      </c>
      <c r="BA141" s="38"/>
      <c r="BB141" s="123">
        <f>SUM(E141:N141)</f>
        <v>3988.0380890687538</v>
      </c>
      <c r="BC141" s="124">
        <f>SUM(O141:Y141)</f>
        <v>20228.484348430677</v>
      </c>
      <c r="BD141" s="124">
        <f>SUM(Z141:AJ141)</f>
        <v>9458.8330051589764</v>
      </c>
      <c r="BE141" s="124">
        <f>SUM(AK141:AQ141)</f>
        <v>0</v>
      </c>
      <c r="BF141" s="318">
        <f t="shared" si="109"/>
        <v>0</v>
      </c>
      <c r="BG141" s="307">
        <f>AS141</f>
        <v>0</v>
      </c>
      <c r="BH141" s="125">
        <f t="shared" ref="BH141" si="189">SUM(BB141:BG141)</f>
        <v>33675.355442658401</v>
      </c>
      <c r="BI141" s="29"/>
    </row>
    <row r="142" spans="1:61" x14ac:dyDescent="0.25">
      <c r="A142" s="62"/>
      <c r="B142" s="63"/>
      <c r="C142" s="63"/>
      <c r="D142" s="72"/>
      <c r="E142" s="343"/>
      <c r="F142" s="252"/>
      <c r="G142" s="252"/>
      <c r="H142" s="252"/>
      <c r="I142" s="252"/>
      <c r="J142" s="252"/>
      <c r="K142" s="252"/>
      <c r="L142" s="252"/>
      <c r="M142" s="252"/>
      <c r="N142" s="253"/>
      <c r="O142" s="343"/>
      <c r="P142" s="252"/>
      <c r="Q142" s="252"/>
      <c r="R142" s="252"/>
      <c r="S142" s="252"/>
      <c r="T142" s="252"/>
      <c r="U142" s="252"/>
      <c r="V142" s="252"/>
      <c r="W142" s="252"/>
      <c r="X142" s="207"/>
      <c r="Y142" s="252"/>
      <c r="Z142" s="252"/>
      <c r="AA142" s="252"/>
      <c r="AB142" s="252"/>
      <c r="AC142" s="252"/>
      <c r="AD142" s="252"/>
      <c r="AE142" s="252"/>
      <c r="AF142" s="252"/>
      <c r="AG142" s="252"/>
      <c r="AH142" s="252"/>
      <c r="AI142" s="252"/>
      <c r="AJ142" s="253"/>
      <c r="AK142" s="252"/>
      <c r="AL142" s="252"/>
      <c r="AM142" s="252"/>
      <c r="AN142" s="252"/>
      <c r="AO142" s="252"/>
      <c r="AP142" s="252"/>
      <c r="AQ142" s="252"/>
      <c r="AR142" s="252"/>
      <c r="AS142" s="252"/>
      <c r="AT142" s="253"/>
      <c r="AU142" s="73"/>
      <c r="AV142" s="286"/>
      <c r="AW142" s="222"/>
      <c r="AX142" s="222"/>
      <c r="AY142" s="222"/>
      <c r="AZ142" s="287"/>
      <c r="BA142" s="38"/>
      <c r="BB142" s="108"/>
      <c r="BC142" s="101"/>
      <c r="BD142" s="101"/>
      <c r="BE142" s="101"/>
      <c r="BF142" s="316" t="s">
        <v>6</v>
      </c>
      <c r="BG142" s="306"/>
      <c r="BH142" s="114"/>
      <c r="BI142" s="29"/>
    </row>
    <row r="143" spans="1:61" x14ac:dyDescent="0.25">
      <c r="A143" s="56"/>
      <c r="B143" s="69">
        <v>5500</v>
      </c>
      <c r="C143" s="353" t="s">
        <v>81</v>
      </c>
      <c r="D143" s="354"/>
      <c r="E143" s="345"/>
      <c r="F143" s="261"/>
      <c r="G143" s="261"/>
      <c r="H143" s="261"/>
      <c r="I143" s="259"/>
      <c r="J143" s="259"/>
      <c r="K143" s="259"/>
      <c r="L143" s="262"/>
      <c r="M143" s="262"/>
      <c r="N143" s="260"/>
      <c r="O143" s="345"/>
      <c r="P143" s="261"/>
      <c r="Q143" s="261"/>
      <c r="R143" s="261"/>
      <c r="S143" s="261"/>
      <c r="T143" s="259"/>
      <c r="U143" s="259"/>
      <c r="V143" s="259"/>
      <c r="W143" s="259"/>
      <c r="X143" s="259"/>
      <c r="Y143" s="259"/>
      <c r="Z143" s="261"/>
      <c r="AA143" s="259"/>
      <c r="AB143" s="259"/>
      <c r="AC143" s="259"/>
      <c r="AD143" s="259"/>
      <c r="AE143" s="259"/>
      <c r="AF143" s="259"/>
      <c r="AG143" s="259"/>
      <c r="AH143" s="259"/>
      <c r="AI143" s="259"/>
      <c r="AJ143" s="260"/>
      <c r="AK143" s="261"/>
      <c r="AL143" s="261"/>
      <c r="AM143" s="261"/>
      <c r="AN143" s="261"/>
      <c r="AO143" s="261"/>
      <c r="AP143" s="261"/>
      <c r="AQ143" s="259"/>
      <c r="AR143" s="262"/>
      <c r="AS143" s="262"/>
      <c r="AT143" s="260"/>
      <c r="AU143" s="80"/>
      <c r="AV143" s="286"/>
      <c r="AW143" s="222"/>
      <c r="AX143" s="222"/>
      <c r="AY143" s="222"/>
      <c r="AZ143" s="287"/>
      <c r="BA143" s="38"/>
      <c r="BB143" s="108"/>
      <c r="BC143" s="101"/>
      <c r="BD143" s="101"/>
      <c r="BE143" s="101"/>
      <c r="BF143" s="316" t="s">
        <v>6</v>
      </c>
      <c r="BG143" s="306"/>
      <c r="BH143" s="114"/>
      <c r="BI143" s="29"/>
    </row>
    <row r="144" spans="1:61" x14ac:dyDescent="0.25">
      <c r="A144" s="56"/>
      <c r="B144" s="74"/>
      <c r="C144" s="74">
        <v>5501</v>
      </c>
      <c r="D144" s="52" t="s">
        <v>82</v>
      </c>
      <c r="E144" s="251">
        <v>0</v>
      </c>
      <c r="F144" s="194">
        <v>0</v>
      </c>
      <c r="G144" s="194">
        <v>0</v>
      </c>
      <c r="H144" s="194">
        <v>0</v>
      </c>
      <c r="I144" s="220">
        <v>0</v>
      </c>
      <c r="J144" s="220">
        <v>0</v>
      </c>
      <c r="K144" s="220">
        <v>0</v>
      </c>
      <c r="L144" s="254">
        <v>0</v>
      </c>
      <c r="M144" s="254">
        <v>0</v>
      </c>
      <c r="N144" s="221">
        <v>0</v>
      </c>
      <c r="O144" s="251">
        <v>0</v>
      </c>
      <c r="P144" s="194">
        <v>0</v>
      </c>
      <c r="Q144" s="194">
        <v>0</v>
      </c>
      <c r="R144" s="194">
        <v>0</v>
      </c>
      <c r="S144" s="194">
        <v>0</v>
      </c>
      <c r="T144" s="220">
        <v>0</v>
      </c>
      <c r="U144" s="220">
        <v>0</v>
      </c>
      <c r="V144" s="220">
        <v>0</v>
      </c>
      <c r="W144" s="220">
        <v>0</v>
      </c>
      <c r="X144" s="220">
        <v>0</v>
      </c>
      <c r="Y144" s="220">
        <v>0</v>
      </c>
      <c r="Z144" s="194">
        <v>0</v>
      </c>
      <c r="AA144" s="220">
        <v>0</v>
      </c>
      <c r="AB144" s="220">
        <v>0</v>
      </c>
      <c r="AC144" s="194">
        <v>0</v>
      </c>
      <c r="AD144" s="220">
        <v>0</v>
      </c>
      <c r="AE144" s="220">
        <v>0</v>
      </c>
      <c r="AF144" s="220">
        <v>0</v>
      </c>
      <c r="AG144" s="220">
        <v>0</v>
      </c>
      <c r="AH144" s="220">
        <v>0</v>
      </c>
      <c r="AI144" s="220">
        <v>0</v>
      </c>
      <c r="AJ144" s="221">
        <v>0</v>
      </c>
      <c r="AK144" s="194">
        <v>0</v>
      </c>
      <c r="AL144" s="194">
        <v>0</v>
      </c>
      <c r="AM144" s="194">
        <v>0</v>
      </c>
      <c r="AN144" s="194">
        <v>0</v>
      </c>
      <c r="AO144" s="194">
        <v>0</v>
      </c>
      <c r="AP144" s="194">
        <v>0</v>
      </c>
      <c r="AQ144" s="220">
        <v>0</v>
      </c>
      <c r="AR144" s="166">
        <v>0</v>
      </c>
      <c r="AS144" s="254">
        <v>30000</v>
      </c>
      <c r="AT144" s="196">
        <f>SUM(E144:AS144)</f>
        <v>30000</v>
      </c>
      <c r="AU144" s="78"/>
      <c r="AV144" s="284">
        <f>$AT144/4</f>
        <v>7500</v>
      </c>
      <c r="AW144" s="284">
        <f t="shared" ref="AW144:AY145" si="190">$AT144/4</f>
        <v>7500</v>
      </c>
      <c r="AX144" s="284">
        <f t="shared" si="190"/>
        <v>7500</v>
      </c>
      <c r="AY144" s="284">
        <f t="shared" si="190"/>
        <v>7500</v>
      </c>
      <c r="AZ144" s="285">
        <f t="shared" ref="AZ144:AZ145" si="191">SUM(AV144:AY144)</f>
        <v>30000</v>
      </c>
      <c r="BA144" s="38"/>
      <c r="BB144" s="108">
        <f>SUM(E144:N144)</f>
        <v>0</v>
      </c>
      <c r="BC144" s="101">
        <f>SUM(O144:Y144)</f>
        <v>0</v>
      </c>
      <c r="BD144" s="101">
        <f>SUM(Z144:AJ144)</f>
        <v>0</v>
      </c>
      <c r="BE144" s="101">
        <f>SUM(AK144:AQ144)</f>
        <v>0</v>
      </c>
      <c r="BF144" s="316">
        <f t="shared" si="109"/>
        <v>0</v>
      </c>
      <c r="BG144" s="306">
        <v>30000</v>
      </c>
      <c r="BH144" s="114">
        <f t="shared" ref="BH144:BH145" si="192">SUM(BB144:BG144)</f>
        <v>30000</v>
      </c>
      <c r="BI144" s="29"/>
    </row>
    <row r="145" spans="1:62" x14ac:dyDescent="0.25">
      <c r="A145" s="56"/>
      <c r="B145" s="74"/>
      <c r="C145" s="74">
        <v>5502</v>
      </c>
      <c r="D145" s="52" t="s">
        <v>83</v>
      </c>
      <c r="E145" s="251">
        <v>0</v>
      </c>
      <c r="F145" s="194">
        <v>0</v>
      </c>
      <c r="G145" s="194">
        <v>0</v>
      </c>
      <c r="H145" s="194">
        <v>0</v>
      </c>
      <c r="I145" s="220">
        <v>0</v>
      </c>
      <c r="J145" s="220">
        <v>0</v>
      </c>
      <c r="K145" s="220">
        <v>0</v>
      </c>
      <c r="L145" s="254">
        <v>0</v>
      </c>
      <c r="M145" s="254">
        <v>0</v>
      </c>
      <c r="N145" s="221">
        <v>0</v>
      </c>
      <c r="O145" s="251">
        <v>0</v>
      </c>
      <c r="P145" s="194">
        <v>0</v>
      </c>
      <c r="Q145" s="194">
        <v>0</v>
      </c>
      <c r="R145" s="194">
        <v>0</v>
      </c>
      <c r="S145" s="194">
        <v>0</v>
      </c>
      <c r="T145" s="220">
        <v>0</v>
      </c>
      <c r="U145" s="220">
        <v>0</v>
      </c>
      <c r="V145" s="220">
        <v>0</v>
      </c>
      <c r="W145" s="220">
        <v>0</v>
      </c>
      <c r="X145" s="220">
        <v>0</v>
      </c>
      <c r="Y145" s="220">
        <v>0</v>
      </c>
      <c r="Z145" s="194">
        <v>0</v>
      </c>
      <c r="AA145" s="220">
        <v>0</v>
      </c>
      <c r="AB145" s="220">
        <v>0</v>
      </c>
      <c r="AC145" s="194">
        <v>0</v>
      </c>
      <c r="AD145" s="220">
        <v>0</v>
      </c>
      <c r="AE145" s="220">
        <v>0</v>
      </c>
      <c r="AF145" s="220">
        <v>0</v>
      </c>
      <c r="AG145" s="220">
        <v>0</v>
      </c>
      <c r="AH145" s="220">
        <v>0</v>
      </c>
      <c r="AI145" s="220">
        <v>0</v>
      </c>
      <c r="AJ145" s="221">
        <v>0</v>
      </c>
      <c r="AK145" s="194">
        <v>0</v>
      </c>
      <c r="AL145" s="194">
        <v>0</v>
      </c>
      <c r="AM145" s="194">
        <v>0</v>
      </c>
      <c r="AN145" s="194">
        <v>0</v>
      </c>
      <c r="AO145" s="194">
        <v>0</v>
      </c>
      <c r="AP145" s="194">
        <v>0</v>
      </c>
      <c r="AQ145" s="220">
        <v>0</v>
      </c>
      <c r="AR145" s="166">
        <v>0</v>
      </c>
      <c r="AS145" s="254">
        <v>35000</v>
      </c>
      <c r="AT145" s="196">
        <f>SUM(E145:AS145)</f>
        <v>35000</v>
      </c>
      <c r="AU145" s="78"/>
      <c r="AV145" s="284">
        <f>$AT145/4</f>
        <v>8750</v>
      </c>
      <c r="AW145" s="284">
        <f t="shared" si="190"/>
        <v>8750</v>
      </c>
      <c r="AX145" s="284">
        <f t="shared" si="190"/>
        <v>8750</v>
      </c>
      <c r="AY145" s="284">
        <f t="shared" si="190"/>
        <v>8750</v>
      </c>
      <c r="AZ145" s="285">
        <f t="shared" si="191"/>
        <v>35000</v>
      </c>
      <c r="BA145" s="38"/>
      <c r="BB145" s="108">
        <f>SUM(E145:N145)</f>
        <v>0</v>
      </c>
      <c r="BC145" s="101">
        <f>SUM(O145:Y145)</f>
        <v>0</v>
      </c>
      <c r="BD145" s="101">
        <f>SUM(Z145:AJ145)</f>
        <v>0</v>
      </c>
      <c r="BE145" s="101">
        <f>SUM(AK145:AQ145)</f>
        <v>0</v>
      </c>
      <c r="BF145" s="316">
        <f t="shared" si="109"/>
        <v>0</v>
      </c>
      <c r="BG145" s="306">
        <v>35000</v>
      </c>
      <c r="BH145" s="114">
        <f t="shared" si="192"/>
        <v>35000</v>
      </c>
      <c r="BI145" s="29"/>
    </row>
    <row r="146" spans="1:62" x14ac:dyDescent="0.25">
      <c r="A146" s="56"/>
      <c r="B146" s="74"/>
      <c r="C146" s="74"/>
      <c r="D146" s="52"/>
      <c r="E146" s="251"/>
      <c r="F146" s="194"/>
      <c r="G146" s="194"/>
      <c r="H146" s="194"/>
      <c r="I146" s="220"/>
      <c r="J146" s="220"/>
      <c r="K146" s="220"/>
      <c r="L146" s="254"/>
      <c r="M146" s="254"/>
      <c r="N146" s="221"/>
      <c r="O146" s="251"/>
      <c r="P146" s="194"/>
      <c r="Q146" s="194"/>
      <c r="R146" s="194"/>
      <c r="S146" s="194"/>
      <c r="T146" s="220"/>
      <c r="U146" s="220"/>
      <c r="V146" s="220"/>
      <c r="W146" s="220"/>
      <c r="X146" s="220"/>
      <c r="Y146" s="220"/>
      <c r="Z146" s="194"/>
      <c r="AA146" s="220"/>
      <c r="AB146" s="220"/>
      <c r="AC146" s="220"/>
      <c r="AD146" s="220"/>
      <c r="AE146" s="220"/>
      <c r="AF146" s="220"/>
      <c r="AG146" s="220"/>
      <c r="AH146" s="220"/>
      <c r="AI146" s="220"/>
      <c r="AJ146" s="221"/>
      <c r="AK146" s="194"/>
      <c r="AL146" s="194"/>
      <c r="AM146" s="194"/>
      <c r="AN146" s="194"/>
      <c r="AO146" s="194"/>
      <c r="AP146" s="194"/>
      <c r="AQ146" s="220"/>
      <c r="AR146" s="254"/>
      <c r="AS146" s="254"/>
      <c r="AT146" s="221"/>
      <c r="AU146" s="78"/>
      <c r="AV146" s="281"/>
      <c r="AW146" s="282"/>
      <c r="AX146" s="282"/>
      <c r="AY146" s="282"/>
      <c r="AZ146" s="283"/>
      <c r="BA146" s="38"/>
      <c r="BB146" s="108"/>
      <c r="BC146" s="101"/>
      <c r="BD146" s="101"/>
      <c r="BE146" s="101"/>
      <c r="BF146" s="316" t="s">
        <v>6</v>
      </c>
      <c r="BG146" s="306"/>
      <c r="BH146" s="114"/>
      <c r="BI146" s="29"/>
    </row>
    <row r="147" spans="1:62" x14ac:dyDescent="0.25">
      <c r="A147" s="56"/>
      <c r="B147" s="59"/>
      <c r="C147" s="59">
        <v>5599</v>
      </c>
      <c r="D147" s="60" t="s">
        <v>18</v>
      </c>
      <c r="E147" s="297">
        <f t="shared" ref="E147:AS147" si="193">SUM(E144:E145)</f>
        <v>0</v>
      </c>
      <c r="F147" s="297">
        <f t="shared" si="193"/>
        <v>0</v>
      </c>
      <c r="G147" s="297">
        <f t="shared" si="193"/>
        <v>0</v>
      </c>
      <c r="H147" s="297">
        <f t="shared" si="193"/>
        <v>0</v>
      </c>
      <c r="I147" s="205">
        <f t="shared" si="193"/>
        <v>0</v>
      </c>
      <c r="J147" s="205">
        <f t="shared" si="193"/>
        <v>0</v>
      </c>
      <c r="K147" s="205">
        <f t="shared" si="193"/>
        <v>0</v>
      </c>
      <c r="L147" s="205">
        <f t="shared" si="193"/>
        <v>0</v>
      </c>
      <c r="M147" s="205">
        <f t="shared" si="193"/>
        <v>0</v>
      </c>
      <c r="N147" s="206">
        <f t="shared" si="193"/>
        <v>0</v>
      </c>
      <c r="O147" s="297">
        <f t="shared" si="193"/>
        <v>0</v>
      </c>
      <c r="P147" s="297">
        <f t="shared" si="193"/>
        <v>0</v>
      </c>
      <c r="Q147" s="297">
        <f t="shared" si="193"/>
        <v>0</v>
      </c>
      <c r="R147" s="297">
        <f t="shared" si="193"/>
        <v>0</v>
      </c>
      <c r="S147" s="297">
        <f t="shared" si="193"/>
        <v>0</v>
      </c>
      <c r="T147" s="205">
        <f t="shared" si="193"/>
        <v>0</v>
      </c>
      <c r="U147" s="205">
        <f t="shared" si="193"/>
        <v>0</v>
      </c>
      <c r="V147" s="205">
        <f t="shared" si="193"/>
        <v>0</v>
      </c>
      <c r="W147" s="205">
        <f t="shared" si="193"/>
        <v>0</v>
      </c>
      <c r="X147" s="205">
        <f t="shared" si="193"/>
        <v>0</v>
      </c>
      <c r="Y147" s="205">
        <f t="shared" si="193"/>
        <v>0</v>
      </c>
      <c r="Z147" s="207">
        <f t="shared" ref="Z147:AP147" si="194">SUM(Z144:Z145)</f>
        <v>0</v>
      </c>
      <c r="AA147" s="205">
        <f t="shared" si="194"/>
        <v>0</v>
      </c>
      <c r="AB147" s="205">
        <f t="shared" si="194"/>
        <v>0</v>
      </c>
      <c r="AC147" s="205">
        <f t="shared" si="194"/>
        <v>0</v>
      </c>
      <c r="AD147" s="205">
        <f t="shared" si="194"/>
        <v>0</v>
      </c>
      <c r="AE147" s="205">
        <f t="shared" si="194"/>
        <v>0</v>
      </c>
      <c r="AF147" s="205">
        <f t="shared" si="194"/>
        <v>0</v>
      </c>
      <c r="AG147" s="205">
        <f t="shared" si="194"/>
        <v>0</v>
      </c>
      <c r="AH147" s="205">
        <f t="shared" si="194"/>
        <v>0</v>
      </c>
      <c r="AI147" s="205">
        <f t="shared" si="194"/>
        <v>0</v>
      </c>
      <c r="AJ147" s="206">
        <f t="shared" si="194"/>
        <v>0</v>
      </c>
      <c r="AK147" s="207">
        <f t="shared" si="194"/>
        <v>0</v>
      </c>
      <c r="AL147" s="207">
        <f t="shared" si="194"/>
        <v>0</v>
      </c>
      <c r="AM147" s="207">
        <f t="shared" si="194"/>
        <v>0</v>
      </c>
      <c r="AN147" s="207">
        <f t="shared" si="194"/>
        <v>0</v>
      </c>
      <c r="AO147" s="207">
        <f t="shared" si="194"/>
        <v>0</v>
      </c>
      <c r="AP147" s="207">
        <f t="shared" si="194"/>
        <v>0</v>
      </c>
      <c r="AQ147" s="205">
        <f t="shared" si="193"/>
        <v>0</v>
      </c>
      <c r="AR147" s="205">
        <f t="shared" ref="AR147" si="195">SUM(AR144:AR145)</f>
        <v>0</v>
      </c>
      <c r="AS147" s="205">
        <f t="shared" si="193"/>
        <v>65000</v>
      </c>
      <c r="AT147" s="214">
        <f>SUM(E147:AS147)</f>
        <v>65000</v>
      </c>
      <c r="AU147" s="73"/>
      <c r="AV147" s="297">
        <f t="shared" ref="AV147:AZ147" si="196">SUM(AV144:AV145)</f>
        <v>16250</v>
      </c>
      <c r="AW147" s="205">
        <f t="shared" si="196"/>
        <v>16250</v>
      </c>
      <c r="AX147" s="205">
        <f t="shared" si="196"/>
        <v>16250</v>
      </c>
      <c r="AY147" s="205">
        <f t="shared" si="196"/>
        <v>16250</v>
      </c>
      <c r="AZ147" s="298">
        <f t="shared" si="196"/>
        <v>65000</v>
      </c>
      <c r="BA147" s="38"/>
      <c r="BB147" s="116">
        <f>SUM(E147:N147)</f>
        <v>0</v>
      </c>
      <c r="BC147" s="117">
        <f>SUM(O147:Y147)</f>
        <v>0</v>
      </c>
      <c r="BD147" s="117">
        <f>SUM(Z147:AJ147)</f>
        <v>0</v>
      </c>
      <c r="BE147" s="117">
        <f>SUM(AK147:AQ147)</f>
        <v>0</v>
      </c>
      <c r="BF147" s="316">
        <f t="shared" ref="BF147:BF151" si="197">AR147</f>
        <v>0</v>
      </c>
      <c r="BG147" s="309">
        <f>AS147</f>
        <v>65000</v>
      </c>
      <c r="BH147" s="118">
        <f>SUM(BB147:BG147)</f>
        <v>65000</v>
      </c>
      <c r="BI147" s="29"/>
    </row>
    <row r="148" spans="1:62" x14ac:dyDescent="0.25">
      <c r="A148" s="28"/>
      <c r="B148" s="30"/>
      <c r="C148" s="30"/>
      <c r="D148" s="37"/>
      <c r="E148" s="336"/>
      <c r="F148" s="218"/>
      <c r="G148" s="218"/>
      <c r="H148" s="218"/>
      <c r="I148" s="216"/>
      <c r="J148" s="216"/>
      <c r="K148" s="216"/>
      <c r="L148" s="219"/>
      <c r="M148" s="219"/>
      <c r="N148" s="217"/>
      <c r="O148" s="336"/>
      <c r="P148" s="218"/>
      <c r="Q148" s="218"/>
      <c r="R148" s="218"/>
      <c r="S148" s="218"/>
      <c r="T148" s="216"/>
      <c r="U148" s="216"/>
      <c r="V148" s="216"/>
      <c r="W148" s="216"/>
      <c r="X148" s="216"/>
      <c r="Y148" s="216"/>
      <c r="Z148" s="218"/>
      <c r="AA148" s="216"/>
      <c r="AB148" s="216"/>
      <c r="AC148" s="216"/>
      <c r="AD148" s="216"/>
      <c r="AE148" s="216"/>
      <c r="AF148" s="216"/>
      <c r="AG148" s="216"/>
      <c r="AH148" s="216"/>
      <c r="AI148" s="216"/>
      <c r="AJ148" s="217"/>
      <c r="AK148" s="218"/>
      <c r="AL148" s="218"/>
      <c r="AM148" s="218"/>
      <c r="AN148" s="218"/>
      <c r="AO148" s="218"/>
      <c r="AP148" s="218"/>
      <c r="AQ148" s="216"/>
      <c r="AR148" s="216"/>
      <c r="AS148" s="219"/>
      <c r="AT148" s="217"/>
      <c r="AU148" s="36"/>
      <c r="AV148" s="281"/>
      <c r="AW148" s="282"/>
      <c r="AX148" s="282"/>
      <c r="AY148" s="282"/>
      <c r="AZ148" s="283"/>
      <c r="BA148" s="38"/>
      <c r="BB148" s="108"/>
      <c r="BC148" s="101"/>
      <c r="BD148" s="101"/>
      <c r="BE148" s="101"/>
      <c r="BF148" s="316" t="s">
        <v>6</v>
      </c>
      <c r="BG148" s="310"/>
      <c r="BH148" s="114"/>
      <c r="BI148" s="29"/>
    </row>
    <row r="149" spans="1:62" x14ac:dyDescent="0.25">
      <c r="A149" s="119"/>
      <c r="B149" s="120">
        <v>5999</v>
      </c>
      <c r="C149" s="120" t="s">
        <v>33</v>
      </c>
      <c r="D149" s="121"/>
      <c r="E149" s="299">
        <f t="shared" ref="E149:AS149" si="198">E118+E128+E135+E141+E147</f>
        <v>0</v>
      </c>
      <c r="F149" s="299">
        <f t="shared" si="198"/>
        <v>99.150118236515993</v>
      </c>
      <c r="G149" s="299">
        <f t="shared" si="198"/>
        <v>165.25019706085999</v>
      </c>
      <c r="H149" s="299">
        <f t="shared" si="198"/>
        <v>3128.7370643522827</v>
      </c>
      <c r="I149" s="263">
        <f t="shared" si="198"/>
        <v>0</v>
      </c>
      <c r="J149" s="263">
        <f t="shared" si="198"/>
        <v>4869.3724733933414</v>
      </c>
      <c r="K149" s="263">
        <f t="shared" si="198"/>
        <v>2621.9697933656448</v>
      </c>
      <c r="L149" s="263">
        <f t="shared" si="198"/>
        <v>550.83399020286652</v>
      </c>
      <c r="M149" s="263">
        <f t="shared" si="198"/>
        <v>77.116758628401328</v>
      </c>
      <c r="N149" s="264">
        <f t="shared" si="198"/>
        <v>29784.695518249406</v>
      </c>
      <c r="O149" s="299">
        <f t="shared" si="198"/>
        <v>5336.520042196491</v>
      </c>
      <c r="P149" s="299">
        <f t="shared" si="198"/>
        <v>25783.401240521598</v>
      </c>
      <c r="Q149" s="299">
        <f t="shared" si="198"/>
        <v>13024.647956390563</v>
      </c>
      <c r="R149" s="299">
        <f t="shared" si="198"/>
        <v>16842.634677679311</v>
      </c>
      <c r="S149" s="299">
        <f t="shared" si="198"/>
        <v>42197.624187064714</v>
      </c>
      <c r="T149" s="263">
        <f t="shared" si="198"/>
        <v>4470.3832814211437</v>
      </c>
      <c r="U149" s="263">
        <f t="shared" si="198"/>
        <v>17758.597585445495</v>
      </c>
      <c r="V149" s="263">
        <f t="shared" si="198"/>
        <v>12011.361079268436</v>
      </c>
      <c r="W149" s="263">
        <f t="shared" si="198"/>
        <v>23556.125903538541</v>
      </c>
      <c r="X149" s="263">
        <f t="shared" si="198"/>
        <v>710.60467577590271</v>
      </c>
      <c r="Y149" s="263">
        <f t="shared" si="198"/>
        <v>38605.484954472762</v>
      </c>
      <c r="Z149" s="265">
        <f t="shared" ref="Z149:AP149" si="199">Z118+Z128+Z135+Z141+Z147</f>
        <v>13036.815140075467</v>
      </c>
      <c r="AA149" s="263">
        <f t="shared" si="199"/>
        <v>18562.306538300934</v>
      </c>
      <c r="AB149" s="263">
        <f t="shared" si="199"/>
        <v>22029.674327761142</v>
      </c>
      <c r="AC149" s="263">
        <f t="shared" si="199"/>
        <v>182.90561059699684</v>
      </c>
      <c r="AD149" s="263">
        <f t="shared" si="199"/>
        <v>190.74442247972524</v>
      </c>
      <c r="AE149" s="263">
        <f t="shared" si="199"/>
        <v>11055.337691941335</v>
      </c>
      <c r="AF149" s="263">
        <f t="shared" si="199"/>
        <v>35269.427597689464</v>
      </c>
      <c r="AG149" s="263">
        <f t="shared" si="199"/>
        <v>1993.6711555072652</v>
      </c>
      <c r="AH149" s="263">
        <f t="shared" si="199"/>
        <v>169.84092412578275</v>
      </c>
      <c r="AI149" s="263">
        <f t="shared" si="199"/>
        <v>182.90561059699684</v>
      </c>
      <c r="AJ149" s="264">
        <f t="shared" si="199"/>
        <v>1789.8620465563258</v>
      </c>
      <c r="AK149" s="265">
        <f t="shared" si="199"/>
        <v>0</v>
      </c>
      <c r="AL149" s="265">
        <f t="shared" si="199"/>
        <v>0</v>
      </c>
      <c r="AM149" s="265">
        <f t="shared" si="199"/>
        <v>46.561708814713498</v>
      </c>
      <c r="AN149" s="265">
        <f t="shared" si="199"/>
        <v>4440.8229782032995</v>
      </c>
      <c r="AO149" s="265">
        <f t="shared" si="199"/>
        <v>0</v>
      </c>
      <c r="AP149" s="265">
        <f t="shared" si="199"/>
        <v>10127.171667200186</v>
      </c>
      <c r="AQ149" s="263">
        <f t="shared" si="198"/>
        <v>0</v>
      </c>
      <c r="AR149" s="263">
        <f t="shared" ref="AR149" si="200">AR118+AR128+AR135+AR141+AR147</f>
        <v>8162</v>
      </c>
      <c r="AS149" s="263">
        <f t="shared" si="198"/>
        <v>65000</v>
      </c>
      <c r="AT149" s="264">
        <f>SUM(E149:AS149)</f>
        <v>433834.55891711387</v>
      </c>
      <c r="AU149" s="122"/>
      <c r="AV149" s="299">
        <f t="shared" ref="AV149:AZ149" si="201">AV118+AV128+AV135+AV141+AV147</f>
        <v>108458.63972927848</v>
      </c>
      <c r="AW149" s="263">
        <f>AW118+AW128+AW135+AW141+AW147</f>
        <v>108458.63972927848</v>
      </c>
      <c r="AX149" s="263">
        <f>AX118+AX128+AX135+AX141+AX147</f>
        <v>108458.63972927848</v>
      </c>
      <c r="AY149" s="263">
        <f t="shared" si="201"/>
        <v>108458.63972927848</v>
      </c>
      <c r="AZ149" s="300">
        <f t="shared" si="201"/>
        <v>433834.55891711393</v>
      </c>
      <c r="BA149" s="137"/>
      <c r="BB149" s="123">
        <f>SUM(E149:N149)</f>
        <v>41297.125913489319</v>
      </c>
      <c r="BC149" s="124">
        <f>SUM(O149:Y149)</f>
        <v>200297.38558377494</v>
      </c>
      <c r="BD149" s="124">
        <f>SUM(Z149:AJ149)</f>
        <v>104463.49106563143</v>
      </c>
      <c r="BE149" s="124">
        <f>SUM(AK149:AQ149)</f>
        <v>14614.556354218199</v>
      </c>
      <c r="BF149" s="316">
        <f t="shared" si="197"/>
        <v>8162</v>
      </c>
      <c r="BG149" s="311">
        <f>AS149</f>
        <v>65000</v>
      </c>
      <c r="BH149" s="125">
        <f>SUM(BB149:BG149)</f>
        <v>433834.55891711393</v>
      </c>
      <c r="BI149" s="29"/>
    </row>
    <row r="150" spans="1:62" x14ac:dyDescent="0.25">
      <c r="A150" s="33"/>
      <c r="B150" s="34"/>
      <c r="C150" s="34"/>
      <c r="D150" s="34"/>
      <c r="E150" s="337"/>
      <c r="F150" s="228"/>
      <c r="G150" s="228"/>
      <c r="H150" s="228"/>
      <c r="I150" s="228"/>
      <c r="J150" s="228"/>
      <c r="K150" s="228"/>
      <c r="L150" s="228"/>
      <c r="M150" s="228"/>
      <c r="N150" s="229"/>
      <c r="O150" s="337"/>
      <c r="P150" s="228"/>
      <c r="Q150" s="228"/>
      <c r="R150" s="228"/>
      <c r="S150" s="228"/>
      <c r="T150" s="228"/>
      <c r="U150" s="228"/>
      <c r="V150" s="228"/>
      <c r="W150" s="228"/>
      <c r="X150" s="257"/>
      <c r="Y150" s="228"/>
      <c r="Z150" s="228"/>
      <c r="AA150" s="228"/>
      <c r="AB150" s="228"/>
      <c r="AC150" s="228"/>
      <c r="AD150" s="228"/>
      <c r="AE150" s="228"/>
      <c r="AF150" s="228"/>
      <c r="AG150" s="228"/>
      <c r="AH150" s="228"/>
      <c r="AI150" s="228"/>
      <c r="AJ150" s="229"/>
      <c r="AK150" s="228"/>
      <c r="AL150" s="228"/>
      <c r="AM150" s="228"/>
      <c r="AN150" s="228"/>
      <c r="AO150" s="228"/>
      <c r="AP150" s="228"/>
      <c r="AQ150" s="228"/>
      <c r="AR150" s="228"/>
      <c r="AS150" s="228"/>
      <c r="AT150" s="256"/>
      <c r="AU150" s="38"/>
      <c r="AV150" s="281"/>
      <c r="AW150" s="282"/>
      <c r="AX150" s="282"/>
      <c r="AY150" s="282"/>
      <c r="AZ150" s="283"/>
      <c r="BA150" s="38"/>
      <c r="BB150" s="108"/>
      <c r="BC150" s="101"/>
      <c r="BD150" s="101"/>
      <c r="BE150" s="101"/>
      <c r="BF150" s="316" t="s">
        <v>6</v>
      </c>
      <c r="BG150" s="310"/>
      <c r="BH150" s="114"/>
      <c r="BI150" s="29"/>
    </row>
    <row r="151" spans="1:62" ht="15.75" thickBot="1" x14ac:dyDescent="0.3">
      <c r="A151" s="75">
        <v>99</v>
      </c>
      <c r="B151" s="76" t="s">
        <v>84</v>
      </c>
      <c r="C151" s="76"/>
      <c r="D151" s="77"/>
      <c r="E151" s="301">
        <f t="shared" ref="E151:AQ151" si="202">E45+E65+E85+E110+E149</f>
        <v>3567.4212541498455</v>
      </c>
      <c r="F151" s="301">
        <f t="shared" si="202"/>
        <v>18901.317539821168</v>
      </c>
      <c r="G151" s="301">
        <f t="shared" si="202"/>
        <v>13244.803294427928</v>
      </c>
      <c r="H151" s="301">
        <f t="shared" si="202"/>
        <v>16240.78936714132</v>
      </c>
      <c r="I151" s="266">
        <f t="shared" si="202"/>
        <v>5749.0543557473193</v>
      </c>
      <c r="J151" s="266">
        <f t="shared" si="202"/>
        <v>23505.188029936726</v>
      </c>
      <c r="K151" s="266">
        <f t="shared" si="202"/>
        <v>27044.847250980343</v>
      </c>
      <c r="L151" s="266">
        <f t="shared" si="202"/>
        <v>11891.404180499485</v>
      </c>
      <c r="M151" s="266">
        <f t="shared" si="202"/>
        <v>6096.0797695751244</v>
      </c>
      <c r="N151" s="267">
        <f t="shared" si="202"/>
        <v>128285.84970777357</v>
      </c>
      <c r="O151" s="301">
        <f t="shared" si="202"/>
        <v>18218.208866566605</v>
      </c>
      <c r="P151" s="301">
        <f t="shared" si="202"/>
        <v>124650.97997358808</v>
      </c>
      <c r="Q151" s="301">
        <f t="shared" si="202"/>
        <v>58334.32461323461</v>
      </c>
      <c r="R151" s="301">
        <f t="shared" si="202"/>
        <v>81676.221367958802</v>
      </c>
      <c r="S151" s="301">
        <f t="shared" si="202"/>
        <v>182162.40481434733</v>
      </c>
      <c r="T151" s="266">
        <f t="shared" si="202"/>
        <v>25743.121224496288</v>
      </c>
      <c r="U151" s="266">
        <f t="shared" si="202"/>
        <v>96154.591595907754</v>
      </c>
      <c r="V151" s="266">
        <f t="shared" si="202"/>
        <v>85226.599964996218</v>
      </c>
      <c r="W151" s="266">
        <f t="shared" si="202"/>
        <v>94884.304246596424</v>
      </c>
      <c r="X151" s="266">
        <f t="shared" si="202"/>
        <v>16050.212674554896</v>
      </c>
      <c r="Y151" s="266">
        <f t="shared" si="202"/>
        <v>189422.43318783777</v>
      </c>
      <c r="Z151" s="268">
        <f t="shared" ref="Z151:AS151" si="203">Z45+Z65+Z85+Z110+Z149</f>
        <v>60992.619437727539</v>
      </c>
      <c r="AA151" s="266">
        <f t="shared" si="203"/>
        <v>133061.08812515621</v>
      </c>
      <c r="AB151" s="266">
        <f t="shared" si="203"/>
        <v>88461.384037184514</v>
      </c>
      <c r="AC151" s="266">
        <f t="shared" si="203"/>
        <v>8422.8033679917025</v>
      </c>
      <c r="AD151" s="266">
        <f t="shared" si="203"/>
        <v>26813.047985466743</v>
      </c>
      <c r="AE151" s="266">
        <f t="shared" si="203"/>
        <v>68817.321459067054</v>
      </c>
      <c r="AF151" s="266">
        <f t="shared" si="203"/>
        <v>138090.07788852064</v>
      </c>
      <c r="AG151" s="266">
        <f t="shared" si="203"/>
        <v>45030.446800927632</v>
      </c>
      <c r="AH151" s="266">
        <f t="shared" si="203"/>
        <v>24047.515153240154</v>
      </c>
      <c r="AI151" s="266">
        <f t="shared" si="203"/>
        <v>8422.8033679917025</v>
      </c>
      <c r="AJ151" s="267">
        <f t="shared" si="203"/>
        <v>33842.110600709333</v>
      </c>
      <c r="AK151" s="268">
        <f t="shared" si="203"/>
        <v>0</v>
      </c>
      <c r="AL151" s="268">
        <f t="shared" si="203"/>
        <v>0</v>
      </c>
      <c r="AM151" s="268">
        <f t="shared" si="203"/>
        <v>6160.1140761865954</v>
      </c>
      <c r="AN151" s="268">
        <f t="shared" si="203"/>
        <v>100303.52413933592</v>
      </c>
      <c r="AO151" s="268">
        <f t="shared" si="203"/>
        <v>0</v>
      </c>
      <c r="AP151" s="268">
        <f t="shared" si="203"/>
        <v>186264.0048889794</v>
      </c>
      <c r="AQ151" s="266">
        <f t="shared" si="202"/>
        <v>0</v>
      </c>
      <c r="AR151" s="268">
        <f t="shared" si="203"/>
        <v>111039</v>
      </c>
      <c r="AS151" s="268">
        <f t="shared" si="203"/>
        <v>65000</v>
      </c>
      <c r="AT151" s="267">
        <f>AT45+AT65+AT85+AT110+AT149</f>
        <v>2331818.0186086227</v>
      </c>
      <c r="AU151" s="91"/>
      <c r="AV151" s="301">
        <f t="shared" ref="AV151:AZ151" si="204">AV45+AV65+AV85+AV110+AV149</f>
        <v>582954.50465215568</v>
      </c>
      <c r="AW151" s="266">
        <f t="shared" si="204"/>
        <v>582954.50465215568</v>
      </c>
      <c r="AX151" s="266">
        <f t="shared" si="204"/>
        <v>582954.50465215568</v>
      </c>
      <c r="AY151" s="266">
        <f t="shared" si="204"/>
        <v>582954.50465215568</v>
      </c>
      <c r="AZ151" s="302">
        <f t="shared" si="204"/>
        <v>2331818.0186086227</v>
      </c>
      <c r="BA151" s="139"/>
      <c r="BB151" s="351">
        <f>SUM(E151:N151)</f>
        <v>254526.75475005282</v>
      </c>
      <c r="BC151" s="351">
        <f>SUM(O151:Y151)</f>
        <v>972523.40253008483</v>
      </c>
      <c r="BD151" s="351">
        <f>SUM(Z151:AJ151)</f>
        <v>636001.21822398319</v>
      </c>
      <c r="BE151" s="351">
        <f>SUM(AK151:AQ151)</f>
        <v>292727.64310450188</v>
      </c>
      <c r="BF151" s="352">
        <f t="shared" si="197"/>
        <v>111039</v>
      </c>
      <c r="BG151" s="351">
        <f t="shared" ref="BG151" si="205">BG45+BG65+BG85+BG110+BG149</f>
        <v>65000</v>
      </c>
      <c r="BH151" s="351">
        <f t="shared" ref="BH151" si="206">BH45+BH65+BH85+BH110+BH149</f>
        <v>2331818.0186086227</v>
      </c>
      <c r="BI151" s="29"/>
    </row>
    <row r="152" spans="1:62" x14ac:dyDescent="0.25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29"/>
      <c r="AF152" s="29"/>
      <c r="AG152" s="29"/>
      <c r="AH152" s="29"/>
      <c r="AI152" s="29"/>
      <c r="AJ152" s="29"/>
      <c r="AK152" s="29"/>
      <c r="AL152" s="29"/>
      <c r="AM152" s="29"/>
      <c r="AN152" s="29"/>
      <c r="AO152" s="29"/>
      <c r="AP152" s="29"/>
      <c r="AQ152" s="29"/>
      <c r="AR152" s="29"/>
      <c r="AS152" s="29"/>
      <c r="AT152" s="29"/>
      <c r="AU152" s="29"/>
      <c r="AV152" s="29"/>
      <c r="AW152" s="29"/>
      <c r="AX152" s="29"/>
      <c r="AY152" s="29"/>
      <c r="AZ152" s="29"/>
      <c r="BA152" s="29"/>
      <c r="BB152" s="82"/>
      <c r="BC152" s="82"/>
      <c r="BD152" s="82"/>
      <c r="BE152" s="82"/>
      <c r="BF152" s="82"/>
      <c r="BG152" s="82"/>
      <c r="BH152" s="82" t="s">
        <v>6</v>
      </c>
      <c r="BI152" s="29"/>
      <c r="BJ152" s="319" t="e">
        <f>BH152-BH151</f>
        <v>#VALUE!</v>
      </c>
    </row>
    <row r="153" spans="1:62" x14ac:dyDescent="0.25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F153" s="29"/>
      <c r="AG153" s="29"/>
      <c r="AH153" s="29"/>
      <c r="AI153" s="29"/>
      <c r="AJ153" s="29"/>
      <c r="AK153" s="29"/>
      <c r="AL153" s="29"/>
      <c r="AM153" s="29"/>
      <c r="AN153" s="29"/>
      <c r="AO153" s="29"/>
      <c r="AP153" s="29"/>
      <c r="AQ153" s="29"/>
      <c r="AR153" s="29"/>
      <c r="AS153" s="29"/>
      <c r="AT153" s="29"/>
      <c r="AU153" s="29"/>
      <c r="AV153" s="29"/>
      <c r="AW153" s="29"/>
      <c r="AX153" s="29"/>
      <c r="AY153" s="29"/>
      <c r="AZ153" s="29"/>
      <c r="BA153" s="29"/>
      <c r="BB153" s="82"/>
      <c r="BC153" s="82"/>
      <c r="BD153" s="82"/>
      <c r="BE153" s="82"/>
      <c r="BF153" s="82"/>
      <c r="BG153" s="82"/>
      <c r="BH153" s="82"/>
      <c r="BI153" s="29"/>
    </row>
    <row r="154" spans="1:62" x14ac:dyDescent="0.25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F154" s="29"/>
      <c r="AG154" s="29"/>
      <c r="AH154" s="29"/>
      <c r="AI154" s="29"/>
      <c r="AJ154" s="29"/>
      <c r="AK154" s="29"/>
      <c r="AL154" s="29"/>
      <c r="AM154" s="29"/>
      <c r="AN154" s="29"/>
      <c r="AO154" s="29"/>
      <c r="AP154" s="29"/>
      <c r="AQ154" s="29"/>
      <c r="AR154" s="29"/>
      <c r="AS154" s="29"/>
      <c r="AT154" s="29"/>
      <c r="AU154" s="29"/>
      <c r="AV154" s="29"/>
      <c r="AW154" s="29"/>
      <c r="AX154" s="29"/>
      <c r="AY154" s="29"/>
      <c r="AZ154" s="29"/>
      <c r="BA154" s="29"/>
      <c r="BB154" s="82"/>
      <c r="BC154" s="82"/>
      <c r="BD154" s="82"/>
      <c r="BE154" s="82"/>
      <c r="BF154" s="82"/>
      <c r="BG154" s="82"/>
      <c r="BH154" s="82"/>
      <c r="BI154" s="29"/>
    </row>
    <row r="155" spans="1:62" x14ac:dyDescent="0.25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F155" s="29"/>
      <c r="AG155" s="29"/>
      <c r="AH155" s="29"/>
      <c r="AI155" s="29"/>
      <c r="AJ155" s="29"/>
      <c r="AK155" s="29"/>
      <c r="AL155" s="29"/>
      <c r="AM155" s="29"/>
      <c r="AN155" s="29"/>
      <c r="AO155" s="29"/>
      <c r="AP155" s="29"/>
      <c r="AQ155" s="29"/>
      <c r="AR155" s="29"/>
      <c r="AS155" s="29"/>
      <c r="AT155" s="29"/>
      <c r="AU155" s="29"/>
      <c r="AV155" s="29"/>
      <c r="AW155" s="29"/>
      <c r="AX155" s="29"/>
      <c r="AY155" s="29"/>
      <c r="AZ155" s="29"/>
      <c r="BA155" s="29"/>
      <c r="BB155" s="82"/>
      <c r="BC155" s="82"/>
      <c r="BD155" s="82"/>
      <c r="BE155" s="82"/>
      <c r="BF155" s="82"/>
      <c r="BG155" s="82"/>
      <c r="BH155" s="82"/>
      <c r="BI155" s="29"/>
    </row>
    <row r="156" spans="1:62" x14ac:dyDescent="0.25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F156" s="29"/>
      <c r="AG156" s="29"/>
      <c r="AH156" s="29"/>
      <c r="AI156" s="29"/>
      <c r="AJ156" s="29"/>
      <c r="AK156" s="29"/>
      <c r="AL156" s="29"/>
      <c r="AM156" s="29"/>
      <c r="AN156" s="29"/>
      <c r="AO156" s="29"/>
      <c r="AP156" s="29"/>
      <c r="AQ156" s="29"/>
      <c r="AR156" s="29"/>
      <c r="AS156" s="29"/>
      <c r="AT156" s="29"/>
      <c r="AU156" s="29"/>
      <c r="AV156" s="29"/>
      <c r="AW156" s="29"/>
      <c r="AX156" s="29"/>
      <c r="AY156" s="29"/>
      <c r="AZ156" s="29"/>
      <c r="BA156" s="29"/>
      <c r="BB156" s="82"/>
      <c r="BC156" s="82"/>
      <c r="BD156" s="82"/>
      <c r="BE156" s="82"/>
      <c r="BF156" s="82"/>
      <c r="BG156" s="82"/>
      <c r="BH156" s="82"/>
      <c r="BI156" s="29"/>
    </row>
    <row r="157" spans="1:62" x14ac:dyDescent="0.25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F157" s="29"/>
      <c r="AG157" s="29"/>
      <c r="AH157" s="29"/>
      <c r="AI157" s="29"/>
      <c r="AJ157" s="29"/>
      <c r="AK157" s="29"/>
      <c r="AL157" s="29"/>
      <c r="AM157" s="29"/>
      <c r="AN157" s="29"/>
      <c r="AO157" s="29"/>
      <c r="AP157" s="29"/>
      <c r="AQ157" s="29"/>
      <c r="AR157" s="29"/>
      <c r="AS157" s="29"/>
      <c r="AT157" s="29"/>
      <c r="AU157" s="29"/>
      <c r="AV157" s="29"/>
      <c r="AW157" s="29"/>
      <c r="AX157" s="29"/>
      <c r="AY157" s="29"/>
      <c r="AZ157" s="29"/>
      <c r="BA157" s="29"/>
      <c r="BB157" s="82"/>
      <c r="BC157" s="82"/>
      <c r="BD157" s="82"/>
      <c r="BE157" s="82"/>
      <c r="BF157" s="82"/>
      <c r="BG157" s="82"/>
      <c r="BH157" s="82"/>
      <c r="BI157" s="29"/>
    </row>
    <row r="158" spans="1:62" x14ac:dyDescent="0.25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/>
      <c r="L158" s="29"/>
      <c r="M158" s="29"/>
      <c r="N158" s="29"/>
      <c r="O158" s="29"/>
      <c r="P158" s="29"/>
      <c r="Q158" s="29"/>
      <c r="R158" s="29"/>
      <c r="S158" s="29"/>
      <c r="T158" s="29"/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  <c r="AF158" s="29"/>
      <c r="AG158" s="29"/>
      <c r="AH158" s="29"/>
      <c r="AI158" s="29"/>
      <c r="AJ158" s="29"/>
      <c r="AK158" s="29"/>
      <c r="AL158" s="29"/>
      <c r="AM158" s="29"/>
      <c r="AN158" s="29"/>
      <c r="AO158" s="29"/>
      <c r="AP158" s="29"/>
      <c r="AQ158" s="29"/>
      <c r="AR158" s="29"/>
      <c r="AS158" s="29"/>
      <c r="AT158" s="29"/>
      <c r="AU158" s="29"/>
      <c r="AV158" s="29"/>
      <c r="AW158" s="29"/>
      <c r="AX158" s="29"/>
      <c r="AY158" s="29"/>
      <c r="AZ158" s="29"/>
      <c r="BA158" s="29"/>
      <c r="BB158" s="29"/>
      <c r="BC158" s="29"/>
      <c r="BD158" s="29"/>
      <c r="BE158" s="29"/>
      <c r="BF158" s="29"/>
      <c r="BG158" s="29"/>
      <c r="BH158" s="29"/>
      <c r="BI158" s="29"/>
    </row>
    <row r="159" spans="1:62" x14ac:dyDescent="0.25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29"/>
      <c r="W159" s="29"/>
      <c r="X159" s="29"/>
      <c r="Y159" s="29"/>
      <c r="Z159" s="29"/>
      <c r="AA159" s="29"/>
      <c r="AB159" s="29"/>
      <c r="AC159" s="29"/>
      <c r="AD159" s="29"/>
      <c r="AE159" s="29"/>
      <c r="AF159" s="29"/>
      <c r="AG159" s="29"/>
      <c r="AH159" s="29"/>
      <c r="AI159" s="29"/>
      <c r="AJ159" s="29"/>
      <c r="AK159" s="29"/>
      <c r="AL159" s="29"/>
      <c r="AM159" s="29"/>
      <c r="AN159" s="29"/>
      <c r="AO159" s="29"/>
      <c r="AP159" s="29"/>
      <c r="AQ159" s="29"/>
      <c r="AR159" s="29"/>
      <c r="AS159" s="29"/>
      <c r="AT159" s="29"/>
      <c r="AU159" s="29"/>
      <c r="AV159" s="29"/>
      <c r="AW159" s="29"/>
      <c r="AX159" s="29"/>
      <c r="AY159" s="29"/>
      <c r="AZ159" s="29"/>
      <c r="BA159" s="29"/>
      <c r="BB159" s="29"/>
      <c r="BC159" s="29"/>
      <c r="BD159" s="29"/>
      <c r="BE159" s="29"/>
      <c r="BF159" s="29"/>
      <c r="BG159" s="29"/>
      <c r="BH159" s="29"/>
      <c r="BI159" s="29"/>
    </row>
    <row r="160" spans="1:62" x14ac:dyDescent="0.25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29"/>
      <c r="AF160" s="29"/>
      <c r="AG160" s="29"/>
      <c r="AH160" s="29"/>
      <c r="AI160" s="29"/>
      <c r="AJ160" s="29"/>
      <c r="AK160" s="29"/>
      <c r="AL160" s="29"/>
      <c r="AM160" s="29"/>
      <c r="AN160" s="29"/>
      <c r="AO160" s="29"/>
      <c r="AP160" s="29"/>
      <c r="AQ160" s="29"/>
      <c r="AR160" s="29"/>
      <c r="AS160" s="29"/>
      <c r="AT160" s="29"/>
      <c r="AU160" s="29"/>
      <c r="AV160" s="29"/>
      <c r="AW160" s="29"/>
      <c r="AX160" s="29"/>
      <c r="AY160" s="29"/>
      <c r="AZ160" s="29"/>
      <c r="BA160" s="29"/>
      <c r="BB160" s="29"/>
      <c r="BC160" s="29"/>
      <c r="BD160" s="29"/>
      <c r="BE160" s="29"/>
      <c r="BF160" s="29"/>
      <c r="BG160" s="29"/>
      <c r="BH160" s="29"/>
      <c r="BI160" s="29"/>
    </row>
    <row r="161" spans="1:61" x14ac:dyDescent="0.25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F161" s="29"/>
      <c r="AG161" s="29"/>
      <c r="AH161" s="29"/>
      <c r="AI161" s="29"/>
      <c r="AJ161" s="29"/>
      <c r="AK161" s="29"/>
      <c r="AL161" s="29"/>
      <c r="AM161" s="29"/>
      <c r="AN161" s="29"/>
      <c r="AO161" s="29"/>
      <c r="AP161" s="29"/>
      <c r="AQ161" s="29"/>
      <c r="AR161" s="29"/>
      <c r="AS161" s="29"/>
      <c r="AT161" s="29"/>
      <c r="AU161" s="29"/>
      <c r="AV161" s="29"/>
      <c r="AW161" s="29"/>
      <c r="AX161" s="29"/>
      <c r="AY161" s="29"/>
      <c r="AZ161" s="29"/>
      <c r="BA161" s="29"/>
      <c r="BB161" s="29"/>
      <c r="BC161" s="29"/>
      <c r="BD161" s="29"/>
      <c r="BE161" s="29"/>
      <c r="BF161" s="29"/>
      <c r="BG161" s="29"/>
      <c r="BH161" s="29"/>
      <c r="BI161" s="29"/>
    </row>
    <row r="162" spans="1:61" x14ac:dyDescent="0.25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29"/>
      <c r="Y162" s="29"/>
      <c r="Z162" s="29"/>
      <c r="AA162" s="29"/>
      <c r="AB162" s="29"/>
      <c r="AC162" s="29"/>
      <c r="AD162" s="29"/>
      <c r="AE162" s="29"/>
      <c r="AF162" s="29"/>
      <c r="AG162" s="29"/>
      <c r="AH162" s="29"/>
      <c r="AI162" s="29"/>
      <c r="AJ162" s="29"/>
      <c r="AK162" s="29"/>
      <c r="AL162" s="29"/>
      <c r="AM162" s="29"/>
      <c r="AN162" s="29"/>
      <c r="AO162" s="29"/>
      <c r="AP162" s="29"/>
      <c r="AQ162" s="29"/>
      <c r="AR162" s="29"/>
      <c r="AS162" s="29"/>
      <c r="AT162" s="29"/>
      <c r="AU162" s="29"/>
      <c r="AV162" s="29"/>
      <c r="AW162" s="29"/>
      <c r="AX162" s="29"/>
      <c r="AY162" s="29"/>
      <c r="AZ162" s="29"/>
      <c r="BA162" s="29"/>
      <c r="BB162" s="29"/>
      <c r="BC162" s="29"/>
      <c r="BD162" s="29"/>
      <c r="BE162" s="29"/>
      <c r="BF162" s="29"/>
      <c r="BG162" s="29"/>
      <c r="BH162" s="29"/>
      <c r="BI162" s="29"/>
    </row>
    <row r="163" spans="1:61" x14ac:dyDescent="0.25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  <c r="AF163" s="29"/>
      <c r="AG163" s="29"/>
      <c r="AH163" s="29"/>
      <c r="AI163" s="29"/>
      <c r="AJ163" s="29"/>
      <c r="AK163" s="29"/>
      <c r="AL163" s="29"/>
      <c r="AM163" s="29"/>
      <c r="AN163" s="29"/>
      <c r="AO163" s="29"/>
      <c r="AP163" s="29"/>
      <c r="AQ163" s="29"/>
      <c r="AR163" s="29"/>
      <c r="AS163" s="29"/>
      <c r="AT163" s="29"/>
      <c r="AU163" s="29"/>
      <c r="AV163" s="29"/>
      <c r="AW163" s="29"/>
      <c r="AX163" s="29"/>
      <c r="AY163" s="29"/>
      <c r="AZ163" s="29"/>
      <c r="BA163" s="29"/>
      <c r="BB163" s="29"/>
      <c r="BC163" s="29"/>
      <c r="BD163" s="29"/>
      <c r="BE163" s="29"/>
      <c r="BF163" s="29"/>
      <c r="BG163" s="29"/>
      <c r="BH163" s="29"/>
      <c r="BI163" s="29"/>
    </row>
    <row r="164" spans="1:61" x14ac:dyDescent="0.25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  <c r="L164" s="29"/>
      <c r="M164" s="29"/>
      <c r="N164" s="29"/>
      <c r="O164" s="29"/>
      <c r="P164" s="29"/>
      <c r="Q164" s="29"/>
      <c r="R164" s="29"/>
      <c r="S164" s="29"/>
      <c r="T164" s="29"/>
      <c r="U164" s="29"/>
      <c r="V164" s="29"/>
      <c r="W164" s="29"/>
      <c r="X164" s="29"/>
      <c r="Y164" s="29"/>
      <c r="Z164" s="29"/>
      <c r="AA164" s="29"/>
      <c r="AB164" s="29"/>
      <c r="AC164" s="29"/>
      <c r="AD164" s="29"/>
      <c r="AE164" s="29"/>
      <c r="AF164" s="29"/>
      <c r="AG164" s="29"/>
      <c r="AH164" s="29"/>
      <c r="AI164" s="29"/>
      <c r="AJ164" s="29"/>
      <c r="AK164" s="29"/>
      <c r="AL164" s="29"/>
      <c r="AM164" s="29"/>
      <c r="AN164" s="29"/>
      <c r="AO164" s="29"/>
      <c r="AP164" s="29"/>
      <c r="AQ164" s="29"/>
      <c r="AR164" s="29"/>
      <c r="AS164" s="29"/>
      <c r="AT164" s="29"/>
      <c r="AU164" s="29"/>
      <c r="AV164" s="29"/>
      <c r="AW164" s="29"/>
      <c r="AX164" s="29"/>
      <c r="AY164" s="29"/>
      <c r="AZ164" s="29"/>
      <c r="BA164" s="29"/>
      <c r="BB164" s="29"/>
      <c r="BC164" s="29"/>
      <c r="BD164" s="29"/>
      <c r="BE164" s="29"/>
      <c r="BF164" s="29"/>
      <c r="BG164" s="29"/>
      <c r="BH164" s="29"/>
      <c r="BI164" s="29"/>
    </row>
    <row r="165" spans="1:61" x14ac:dyDescent="0.25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9"/>
      <c r="S165" s="29"/>
      <c r="T165" s="29"/>
      <c r="U165" s="29"/>
      <c r="V165" s="29"/>
      <c r="W165" s="29"/>
      <c r="X165" s="29"/>
      <c r="Y165" s="29"/>
      <c r="Z165" s="29"/>
      <c r="AA165" s="29"/>
      <c r="AB165" s="29"/>
      <c r="AC165" s="29"/>
      <c r="AD165" s="29"/>
      <c r="AE165" s="29"/>
      <c r="AF165" s="29"/>
      <c r="AG165" s="29"/>
      <c r="AH165" s="29"/>
      <c r="AI165" s="29"/>
      <c r="AJ165" s="29"/>
      <c r="AK165" s="29"/>
      <c r="AL165" s="29"/>
      <c r="AM165" s="29"/>
      <c r="AN165" s="29"/>
      <c r="AO165" s="29"/>
      <c r="AP165" s="29"/>
      <c r="AQ165" s="29"/>
      <c r="AR165" s="29"/>
      <c r="AS165" s="29"/>
      <c r="AT165" s="29"/>
      <c r="AU165" s="29"/>
      <c r="AV165" s="29"/>
      <c r="AW165" s="29"/>
      <c r="AX165" s="29"/>
      <c r="AY165" s="29"/>
      <c r="AZ165" s="29"/>
      <c r="BA165" s="29"/>
      <c r="BB165" s="29"/>
      <c r="BC165" s="29"/>
      <c r="BD165" s="29"/>
      <c r="BE165" s="29"/>
      <c r="BF165" s="29"/>
      <c r="BG165" s="29"/>
      <c r="BH165" s="29"/>
      <c r="BI165" s="29"/>
    </row>
    <row r="166" spans="1:61" x14ac:dyDescent="0.25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/>
      <c r="L166" s="29"/>
      <c r="M166" s="29"/>
      <c r="N166" s="29"/>
      <c r="O166" s="29"/>
      <c r="P166" s="29"/>
      <c r="Q166" s="29"/>
      <c r="R166" s="29"/>
      <c r="S166" s="29"/>
      <c r="T166" s="29"/>
      <c r="U166" s="29"/>
      <c r="V166" s="29"/>
      <c r="W166" s="29"/>
      <c r="X166" s="29"/>
      <c r="Y166" s="29"/>
      <c r="Z166" s="29"/>
      <c r="AA166" s="29"/>
      <c r="AB166" s="29"/>
      <c r="AC166" s="29"/>
      <c r="AD166" s="29"/>
      <c r="AE166" s="29"/>
      <c r="AF166" s="29"/>
      <c r="AG166" s="29"/>
      <c r="AH166" s="29"/>
      <c r="AI166" s="29"/>
      <c r="AJ166" s="29"/>
      <c r="AK166" s="29"/>
      <c r="AL166" s="29"/>
      <c r="AM166" s="29"/>
      <c r="AN166" s="29"/>
      <c r="AO166" s="29"/>
      <c r="AP166" s="29"/>
      <c r="AQ166" s="29"/>
      <c r="AR166" s="29"/>
      <c r="AS166" s="29"/>
      <c r="AT166" s="29"/>
      <c r="AU166" s="29"/>
      <c r="AV166" s="29"/>
      <c r="AW166" s="29"/>
      <c r="AX166" s="29"/>
      <c r="AY166" s="29"/>
      <c r="AZ166" s="29"/>
      <c r="BA166" s="29"/>
      <c r="BB166" s="29"/>
      <c r="BC166" s="29"/>
      <c r="BD166" s="29"/>
      <c r="BE166" s="29"/>
      <c r="BF166" s="29"/>
      <c r="BG166" s="29"/>
      <c r="BH166" s="29"/>
      <c r="BI166" s="29"/>
    </row>
    <row r="167" spans="1:61" x14ac:dyDescent="0.25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29"/>
      <c r="W167" s="29"/>
      <c r="X167" s="29"/>
      <c r="Y167" s="29"/>
      <c r="Z167" s="29"/>
      <c r="AA167" s="29"/>
      <c r="AB167" s="29"/>
      <c r="AC167" s="29"/>
      <c r="AD167" s="29"/>
      <c r="AE167" s="29"/>
      <c r="AF167" s="29"/>
      <c r="AG167" s="29"/>
      <c r="AH167" s="29"/>
      <c r="AI167" s="29"/>
      <c r="AJ167" s="29"/>
      <c r="AK167" s="29"/>
      <c r="AL167" s="29"/>
      <c r="AM167" s="29"/>
      <c r="AN167" s="29"/>
      <c r="AO167" s="29"/>
      <c r="AP167" s="29"/>
      <c r="AQ167" s="29"/>
      <c r="AR167" s="29"/>
      <c r="AS167" s="29"/>
      <c r="AT167" s="29"/>
      <c r="AU167" s="29"/>
      <c r="AV167" s="29"/>
      <c r="AW167" s="29"/>
      <c r="AX167" s="29"/>
      <c r="AY167" s="29"/>
      <c r="AZ167" s="29"/>
      <c r="BA167" s="29"/>
      <c r="BB167" s="29"/>
      <c r="BC167" s="29"/>
      <c r="BD167" s="29"/>
      <c r="BE167" s="29"/>
      <c r="BF167" s="29"/>
      <c r="BG167" s="29"/>
      <c r="BH167" s="29"/>
      <c r="BI167" s="29"/>
    </row>
    <row r="168" spans="1:61" x14ac:dyDescent="0.25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  <c r="V168" s="29"/>
      <c r="W168" s="29"/>
      <c r="X168" s="29"/>
      <c r="Y168" s="29"/>
      <c r="Z168" s="29"/>
      <c r="AA168" s="29"/>
      <c r="AB168" s="29"/>
      <c r="AC168" s="29"/>
      <c r="AD168" s="29"/>
      <c r="AE168" s="29"/>
      <c r="AF168" s="29"/>
      <c r="AG168" s="29"/>
      <c r="AH168" s="29"/>
      <c r="AI168" s="29"/>
      <c r="AJ168" s="29"/>
      <c r="AK168" s="29"/>
      <c r="AL168" s="29"/>
      <c r="AM168" s="29"/>
      <c r="AN168" s="29"/>
      <c r="AO168" s="29"/>
      <c r="AP168" s="29"/>
      <c r="AQ168" s="29"/>
      <c r="AR168" s="29"/>
      <c r="AS168" s="29"/>
      <c r="AT168" s="29"/>
      <c r="AU168" s="29"/>
      <c r="AV168" s="29"/>
      <c r="AW168" s="29"/>
      <c r="AX168" s="29"/>
      <c r="AY168" s="29"/>
      <c r="AZ168" s="29"/>
      <c r="BA168" s="29"/>
      <c r="BB168" s="29"/>
      <c r="BC168" s="29"/>
      <c r="BD168" s="29"/>
      <c r="BE168" s="29"/>
      <c r="BF168" s="29"/>
      <c r="BG168" s="29"/>
      <c r="BH168" s="29"/>
      <c r="BI168" s="29"/>
    </row>
    <row r="169" spans="1:61" x14ac:dyDescent="0.25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29"/>
      <c r="N169" s="29"/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9"/>
      <c r="AF169" s="29"/>
      <c r="AG169" s="29"/>
      <c r="AH169" s="29"/>
      <c r="AI169" s="29"/>
      <c r="AJ169" s="29"/>
      <c r="AK169" s="29"/>
      <c r="AL169" s="29"/>
      <c r="AM169" s="29"/>
      <c r="AN169" s="29"/>
      <c r="AO169" s="29"/>
      <c r="AP169" s="29"/>
      <c r="AQ169" s="29"/>
      <c r="AR169" s="29"/>
      <c r="AS169" s="29"/>
      <c r="AT169" s="29"/>
      <c r="AU169" s="29"/>
      <c r="AV169" s="29"/>
      <c r="AW169" s="29"/>
      <c r="AX169" s="29"/>
      <c r="AY169" s="29"/>
      <c r="AZ169" s="29"/>
      <c r="BA169" s="29"/>
      <c r="BB169" s="29"/>
      <c r="BC169" s="29"/>
      <c r="BD169" s="29"/>
      <c r="BE169" s="29"/>
      <c r="BF169" s="29"/>
      <c r="BG169" s="29"/>
      <c r="BH169" s="29"/>
      <c r="BI169" s="29"/>
    </row>
    <row r="170" spans="1:61" x14ac:dyDescent="0.25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  <c r="O170" s="29"/>
      <c r="P170" s="29"/>
      <c r="Q170" s="29"/>
      <c r="R170" s="29"/>
      <c r="S170" s="29"/>
      <c r="T170" s="29"/>
      <c r="U170" s="29"/>
      <c r="V170" s="29"/>
      <c r="W170" s="29"/>
      <c r="X170" s="29"/>
      <c r="Y170" s="29"/>
      <c r="Z170" s="29"/>
      <c r="AA170" s="29"/>
      <c r="AB170" s="29"/>
      <c r="AC170" s="29"/>
      <c r="AD170" s="29"/>
      <c r="AE170" s="29"/>
      <c r="AF170" s="29"/>
      <c r="AG170" s="29"/>
      <c r="AH170" s="29"/>
      <c r="AI170" s="29"/>
      <c r="AJ170" s="29"/>
      <c r="AK170" s="29"/>
      <c r="AL170" s="29"/>
      <c r="AM170" s="29"/>
      <c r="AN170" s="29"/>
      <c r="AO170" s="29"/>
      <c r="AP170" s="29"/>
      <c r="AQ170" s="29"/>
      <c r="AR170" s="29"/>
      <c r="AS170" s="29"/>
      <c r="AT170" s="29"/>
      <c r="AU170" s="29"/>
      <c r="AV170" s="29"/>
      <c r="AW170" s="29"/>
      <c r="AX170" s="29"/>
      <c r="AY170" s="29"/>
      <c r="AZ170" s="29"/>
      <c r="BA170" s="29"/>
      <c r="BB170" s="29"/>
      <c r="BC170" s="29"/>
      <c r="BD170" s="29"/>
      <c r="BE170" s="29"/>
      <c r="BF170" s="29"/>
      <c r="BG170" s="29"/>
      <c r="BH170" s="29"/>
      <c r="BI170" s="29"/>
    </row>
    <row r="171" spans="1:61" x14ac:dyDescent="0.25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29"/>
      <c r="W171" s="29"/>
      <c r="X171" s="29"/>
      <c r="Y171" s="29"/>
      <c r="Z171" s="29"/>
      <c r="AA171" s="29"/>
      <c r="AB171" s="29"/>
      <c r="AC171" s="29"/>
      <c r="AD171" s="29"/>
      <c r="AE171" s="29"/>
      <c r="AF171" s="29"/>
      <c r="AG171" s="29"/>
      <c r="AH171" s="29"/>
      <c r="AI171" s="29"/>
      <c r="AJ171" s="29"/>
      <c r="AK171" s="29"/>
      <c r="AL171" s="29"/>
      <c r="AM171" s="29"/>
      <c r="AN171" s="29"/>
      <c r="AO171" s="29"/>
      <c r="AP171" s="29"/>
      <c r="AQ171" s="29"/>
      <c r="AR171" s="29"/>
      <c r="AS171" s="29"/>
      <c r="AT171" s="29"/>
      <c r="AU171" s="29"/>
      <c r="AV171" s="29"/>
      <c r="AW171" s="29"/>
      <c r="AX171" s="29"/>
      <c r="AY171" s="29"/>
      <c r="AZ171" s="29"/>
      <c r="BA171" s="29"/>
      <c r="BB171" s="29"/>
      <c r="BC171" s="29"/>
      <c r="BD171" s="29"/>
      <c r="BE171" s="29"/>
      <c r="BF171" s="29"/>
      <c r="BG171" s="29"/>
      <c r="BH171" s="29"/>
      <c r="BI171" s="29"/>
    </row>
    <row r="172" spans="1:61" x14ac:dyDescent="0.25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29"/>
      <c r="W172" s="29"/>
      <c r="X172" s="29"/>
      <c r="Y172" s="29"/>
      <c r="Z172" s="29"/>
      <c r="AA172" s="29"/>
      <c r="AB172" s="29"/>
      <c r="AC172" s="29"/>
      <c r="AD172" s="29"/>
      <c r="AE172" s="29"/>
      <c r="AF172" s="29"/>
      <c r="AG172" s="29"/>
      <c r="AH172" s="29"/>
      <c r="AI172" s="29"/>
      <c r="AJ172" s="29"/>
      <c r="AK172" s="29"/>
      <c r="AL172" s="29"/>
      <c r="AM172" s="29"/>
      <c r="AN172" s="29"/>
      <c r="AO172" s="29"/>
      <c r="AP172" s="29"/>
      <c r="AQ172" s="29"/>
      <c r="AR172" s="29"/>
      <c r="AS172" s="29"/>
      <c r="AT172" s="29"/>
      <c r="AU172" s="29"/>
      <c r="AV172" s="29"/>
      <c r="AW172" s="29"/>
      <c r="AX172" s="29"/>
      <c r="AY172" s="29"/>
      <c r="AZ172" s="29"/>
      <c r="BA172" s="29"/>
      <c r="BB172" s="29"/>
      <c r="BC172" s="29"/>
      <c r="BD172" s="29"/>
      <c r="BE172" s="29"/>
      <c r="BF172" s="29"/>
      <c r="BG172" s="29"/>
      <c r="BH172" s="29"/>
      <c r="BI172" s="29"/>
    </row>
    <row r="173" spans="1:61" x14ac:dyDescent="0.25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29"/>
      <c r="X173" s="29"/>
      <c r="Y173" s="29"/>
      <c r="Z173" s="29"/>
      <c r="AA173" s="29"/>
      <c r="AB173" s="29"/>
      <c r="AC173" s="29"/>
      <c r="AD173" s="29"/>
      <c r="AE173" s="29"/>
      <c r="AF173" s="29"/>
      <c r="AG173" s="29"/>
      <c r="AH173" s="29"/>
      <c r="AI173" s="29"/>
      <c r="AJ173" s="29"/>
      <c r="AK173" s="29"/>
      <c r="AL173" s="29"/>
      <c r="AM173" s="29"/>
      <c r="AN173" s="29"/>
      <c r="AO173" s="29"/>
      <c r="AP173" s="29"/>
      <c r="AQ173" s="29"/>
      <c r="AR173" s="29"/>
      <c r="AS173" s="29"/>
      <c r="AT173" s="29"/>
      <c r="AU173" s="29"/>
      <c r="AV173" s="29"/>
      <c r="AW173" s="29"/>
      <c r="AX173" s="29"/>
      <c r="AY173" s="29"/>
      <c r="AZ173" s="29"/>
      <c r="BA173" s="29"/>
      <c r="BB173" s="29"/>
      <c r="BC173" s="29"/>
      <c r="BD173" s="29"/>
      <c r="BE173" s="29"/>
      <c r="BF173" s="29"/>
      <c r="BG173" s="29"/>
      <c r="BH173" s="29"/>
      <c r="BI173" s="29"/>
    </row>
    <row r="174" spans="1:61" x14ac:dyDescent="0.25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29"/>
      <c r="X174" s="29"/>
      <c r="Y174" s="29"/>
      <c r="Z174" s="29"/>
      <c r="AA174" s="29"/>
      <c r="AB174" s="29"/>
      <c r="AC174" s="29"/>
      <c r="AD174" s="29"/>
      <c r="AE174" s="29"/>
      <c r="AF174" s="29"/>
      <c r="AG174" s="29"/>
      <c r="AH174" s="29"/>
      <c r="AI174" s="29"/>
      <c r="AJ174" s="29"/>
      <c r="AK174" s="29"/>
      <c r="AL174" s="29"/>
      <c r="AM174" s="29"/>
      <c r="AN174" s="29"/>
      <c r="AO174" s="29"/>
      <c r="AP174" s="29"/>
      <c r="AQ174" s="29"/>
      <c r="AR174" s="29"/>
      <c r="AS174" s="29"/>
      <c r="AT174" s="29"/>
      <c r="AU174" s="29"/>
      <c r="AV174" s="29"/>
      <c r="AW174" s="29"/>
      <c r="AX174" s="29"/>
      <c r="AY174" s="29"/>
      <c r="AZ174" s="29"/>
      <c r="BA174" s="29"/>
      <c r="BB174" s="29"/>
      <c r="BC174" s="29"/>
      <c r="BD174" s="29"/>
      <c r="BE174" s="29"/>
      <c r="BF174" s="29"/>
      <c r="BG174" s="29"/>
      <c r="BH174" s="29"/>
      <c r="BI174" s="29"/>
    </row>
    <row r="175" spans="1:61" x14ac:dyDescent="0.25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/>
      <c r="L175" s="29"/>
      <c r="M175" s="29"/>
      <c r="N175" s="29"/>
      <c r="O175" s="29"/>
      <c r="P175" s="29"/>
      <c r="Q175" s="29"/>
      <c r="R175" s="29"/>
      <c r="S175" s="29"/>
      <c r="T175" s="29"/>
      <c r="U175" s="29"/>
      <c r="V175" s="29"/>
      <c r="W175" s="29"/>
      <c r="X175" s="29"/>
      <c r="Y175" s="29"/>
      <c r="Z175" s="29"/>
      <c r="AA175" s="29"/>
      <c r="AB175" s="29"/>
      <c r="AC175" s="29"/>
      <c r="AD175" s="29"/>
      <c r="AE175" s="29"/>
      <c r="AF175" s="29"/>
      <c r="AG175" s="29"/>
      <c r="AH175" s="29"/>
      <c r="AI175" s="29"/>
      <c r="AJ175" s="29"/>
      <c r="AK175" s="29"/>
      <c r="AL175" s="29"/>
      <c r="AM175" s="29"/>
      <c r="AN175" s="29"/>
      <c r="AO175" s="29"/>
      <c r="AP175" s="29"/>
      <c r="AQ175" s="29"/>
      <c r="AR175" s="29"/>
      <c r="AS175" s="29"/>
      <c r="AT175" s="29"/>
      <c r="AU175" s="29"/>
      <c r="AV175" s="29"/>
      <c r="AW175" s="29"/>
      <c r="AX175" s="29"/>
      <c r="AY175" s="29"/>
      <c r="AZ175" s="29"/>
      <c r="BA175" s="29"/>
      <c r="BB175" s="29"/>
      <c r="BC175" s="29"/>
      <c r="BD175" s="29"/>
      <c r="BE175" s="29"/>
      <c r="BF175" s="29"/>
      <c r="BG175" s="29"/>
      <c r="BH175" s="29"/>
      <c r="BI175" s="29"/>
    </row>
    <row r="176" spans="1:61" x14ac:dyDescent="0.25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14"/>
      <c r="AM176" s="14"/>
      <c r="AN176" s="14"/>
      <c r="AO176" s="14"/>
      <c r="AP176" s="14"/>
      <c r="AQ176" s="14"/>
      <c r="AR176" s="14"/>
      <c r="AS176" s="14"/>
      <c r="AT176" s="14"/>
      <c r="AU176" s="14"/>
      <c r="AV176" s="14"/>
      <c r="AW176" s="14"/>
      <c r="AX176" s="14"/>
      <c r="AY176" s="14"/>
      <c r="AZ176" s="14"/>
      <c r="BA176" s="14"/>
      <c r="BB176" s="14"/>
      <c r="BC176" s="14"/>
      <c r="BD176" s="14"/>
      <c r="BE176" s="14"/>
      <c r="BF176" s="14"/>
      <c r="BG176" s="14"/>
      <c r="BH176" s="14"/>
      <c r="BI176" s="14"/>
    </row>
    <row r="177" spans="1:61" x14ac:dyDescent="0.25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4"/>
      <c r="AS177" s="14"/>
      <c r="AT177" s="14"/>
      <c r="AU177" s="14"/>
      <c r="AV177" s="14"/>
      <c r="AW177" s="14"/>
      <c r="AX177" s="14"/>
      <c r="AY177" s="14"/>
      <c r="AZ177" s="14"/>
      <c r="BA177" s="14"/>
      <c r="BB177" s="14"/>
      <c r="BC177" s="14"/>
      <c r="BD177" s="14"/>
      <c r="BE177" s="14"/>
      <c r="BF177" s="14"/>
      <c r="BG177" s="14"/>
      <c r="BH177" s="14"/>
      <c r="BI177" s="14"/>
    </row>
    <row r="178" spans="1:61" x14ac:dyDescent="0.25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4"/>
      <c r="AT178" s="14"/>
      <c r="AU178" s="14"/>
      <c r="AV178" s="14"/>
      <c r="AW178" s="14"/>
      <c r="AX178" s="14"/>
      <c r="AY178" s="14"/>
      <c r="AZ178" s="14"/>
      <c r="BA178" s="14"/>
      <c r="BB178" s="14"/>
      <c r="BC178" s="14"/>
      <c r="BD178" s="14"/>
      <c r="BE178" s="14"/>
      <c r="BF178" s="14"/>
      <c r="BG178" s="14"/>
      <c r="BH178" s="14"/>
      <c r="BI178" s="14"/>
    </row>
    <row r="179" spans="1:61" x14ac:dyDescent="0.25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14"/>
      <c r="AG179" s="14"/>
      <c r="AH179" s="14"/>
      <c r="AI179" s="14"/>
      <c r="AJ179" s="14"/>
      <c r="AK179" s="14"/>
      <c r="AL179" s="14"/>
      <c r="AM179" s="14"/>
      <c r="AN179" s="14"/>
      <c r="AO179" s="14"/>
      <c r="AP179" s="14"/>
      <c r="AQ179" s="14"/>
      <c r="AR179" s="14"/>
      <c r="AS179" s="14"/>
      <c r="AT179" s="14"/>
      <c r="AU179" s="14"/>
      <c r="AV179" s="14"/>
      <c r="AW179" s="14"/>
      <c r="AX179" s="14"/>
      <c r="AY179" s="14"/>
      <c r="AZ179" s="14"/>
      <c r="BA179" s="14"/>
      <c r="BB179" s="14"/>
      <c r="BC179" s="14"/>
      <c r="BD179" s="14"/>
      <c r="BE179" s="14"/>
      <c r="BF179" s="14"/>
      <c r="BG179" s="14"/>
      <c r="BH179" s="14"/>
      <c r="BI179" s="14"/>
    </row>
    <row r="180" spans="1:61" x14ac:dyDescent="0.25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4"/>
      <c r="AK180" s="14"/>
      <c r="AL180" s="14"/>
      <c r="AM180" s="14"/>
      <c r="AN180" s="14"/>
      <c r="AO180" s="14"/>
      <c r="AP180" s="14"/>
      <c r="AQ180" s="14"/>
      <c r="AR180" s="14"/>
      <c r="AS180" s="14"/>
      <c r="AT180" s="14"/>
      <c r="AU180" s="14"/>
      <c r="AV180" s="14"/>
      <c r="AW180" s="14"/>
      <c r="AX180" s="14"/>
      <c r="AY180" s="14"/>
      <c r="AZ180" s="14"/>
      <c r="BA180" s="14"/>
      <c r="BB180" s="14"/>
      <c r="BC180" s="14"/>
      <c r="BD180" s="14"/>
      <c r="BE180" s="14"/>
      <c r="BF180" s="14"/>
      <c r="BG180" s="14"/>
      <c r="BH180" s="14"/>
      <c r="BI180" s="14"/>
    </row>
    <row r="181" spans="1:61" x14ac:dyDescent="0.25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4"/>
      <c r="AL181" s="14"/>
      <c r="AM181" s="14"/>
      <c r="AN181" s="14"/>
      <c r="AO181" s="14"/>
      <c r="AP181" s="14"/>
      <c r="AQ181" s="14"/>
      <c r="AR181" s="14"/>
      <c r="AS181" s="14"/>
      <c r="AT181" s="14"/>
      <c r="AU181" s="14"/>
      <c r="AV181" s="14"/>
      <c r="AW181" s="14"/>
      <c r="AX181" s="14"/>
      <c r="AY181" s="14"/>
      <c r="AZ181" s="14"/>
      <c r="BA181" s="14"/>
      <c r="BB181" s="14"/>
      <c r="BC181" s="14"/>
      <c r="BD181" s="14"/>
      <c r="BE181" s="14"/>
      <c r="BF181" s="14"/>
      <c r="BG181" s="14"/>
      <c r="BH181" s="14"/>
      <c r="BI181" s="14"/>
    </row>
    <row r="182" spans="1:61" x14ac:dyDescent="0.25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4"/>
      <c r="AT182" s="14"/>
      <c r="AU182" s="14"/>
      <c r="AV182" s="14"/>
      <c r="AW182" s="14"/>
      <c r="AX182" s="14"/>
      <c r="AY182" s="14"/>
      <c r="AZ182" s="14"/>
      <c r="BA182" s="14"/>
      <c r="BB182" s="14"/>
      <c r="BC182" s="14"/>
      <c r="BD182" s="14"/>
      <c r="BE182" s="14"/>
      <c r="BF182" s="14"/>
      <c r="BG182" s="14"/>
      <c r="BH182" s="14"/>
      <c r="BI182" s="14"/>
    </row>
    <row r="183" spans="1:61" x14ac:dyDescent="0.25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4"/>
      <c r="AG183" s="14"/>
      <c r="AH183" s="14"/>
      <c r="AI183" s="14"/>
      <c r="AJ183" s="14"/>
      <c r="AK183" s="14"/>
      <c r="AL183" s="14"/>
      <c r="AM183" s="14"/>
      <c r="AN183" s="14"/>
      <c r="AO183" s="14"/>
      <c r="AP183" s="14"/>
      <c r="AQ183" s="14"/>
      <c r="AR183" s="14"/>
      <c r="AS183" s="14"/>
      <c r="AT183" s="14"/>
      <c r="AU183" s="14"/>
      <c r="AV183" s="14"/>
      <c r="AW183" s="14"/>
      <c r="AX183" s="14"/>
      <c r="AY183" s="14"/>
      <c r="AZ183" s="14"/>
      <c r="BA183" s="14"/>
      <c r="BB183" s="14"/>
      <c r="BC183" s="14"/>
      <c r="BD183" s="14"/>
      <c r="BE183" s="14"/>
      <c r="BF183" s="14"/>
      <c r="BG183" s="14"/>
      <c r="BH183" s="14"/>
      <c r="BI183" s="14"/>
    </row>
    <row r="184" spans="1:61" x14ac:dyDescent="0.25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4"/>
      <c r="AS184" s="14"/>
      <c r="AT184" s="14"/>
      <c r="AU184" s="14"/>
      <c r="AV184" s="14"/>
      <c r="AW184" s="14"/>
      <c r="AX184" s="14"/>
      <c r="AY184" s="14"/>
      <c r="AZ184" s="14"/>
      <c r="BA184" s="14"/>
      <c r="BB184" s="14"/>
      <c r="BC184" s="14"/>
      <c r="BD184" s="14"/>
      <c r="BE184" s="14"/>
      <c r="BF184" s="14"/>
      <c r="BG184" s="14"/>
      <c r="BH184" s="14"/>
      <c r="BI184" s="14"/>
    </row>
    <row r="185" spans="1:61" x14ac:dyDescent="0.25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4"/>
      <c r="AG185" s="14"/>
      <c r="AH185" s="14"/>
      <c r="AI185" s="14"/>
      <c r="AJ185" s="14"/>
      <c r="AK185" s="14"/>
      <c r="AL185" s="14"/>
      <c r="AM185" s="14"/>
      <c r="AN185" s="14"/>
      <c r="AO185" s="14"/>
      <c r="AP185" s="14"/>
      <c r="AQ185" s="14"/>
      <c r="AR185" s="14"/>
      <c r="AS185" s="14"/>
      <c r="AT185" s="14"/>
      <c r="AU185" s="14"/>
      <c r="AV185" s="14"/>
      <c r="AW185" s="14"/>
      <c r="AX185" s="14"/>
      <c r="AY185" s="14"/>
      <c r="AZ185" s="14"/>
      <c r="BA185" s="14"/>
      <c r="BB185" s="14"/>
      <c r="BC185" s="14"/>
      <c r="BD185" s="14"/>
      <c r="BE185" s="14"/>
      <c r="BF185" s="14"/>
      <c r="BG185" s="14"/>
      <c r="BH185" s="14"/>
      <c r="BI185" s="14"/>
    </row>
    <row r="186" spans="1:61" x14ac:dyDescent="0.25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4"/>
      <c r="AK186" s="14"/>
      <c r="AL186" s="14"/>
      <c r="AM186" s="14"/>
      <c r="AN186" s="14"/>
      <c r="AO186" s="14"/>
      <c r="AP186" s="14"/>
      <c r="AQ186" s="14"/>
      <c r="AR186" s="14"/>
      <c r="AS186" s="14"/>
      <c r="AT186" s="14"/>
      <c r="AU186" s="14"/>
      <c r="AV186" s="14"/>
      <c r="AW186" s="14"/>
      <c r="AX186" s="14"/>
      <c r="AY186" s="14"/>
      <c r="AZ186" s="14"/>
      <c r="BA186" s="14"/>
      <c r="BB186" s="14"/>
      <c r="BC186" s="14"/>
      <c r="BD186" s="14"/>
      <c r="BE186" s="14"/>
      <c r="BF186" s="14"/>
      <c r="BG186" s="14"/>
      <c r="BH186" s="14"/>
      <c r="BI186" s="14"/>
    </row>
    <row r="187" spans="1:61" x14ac:dyDescent="0.25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4"/>
      <c r="AG187" s="14"/>
      <c r="AH187" s="14"/>
      <c r="AI187" s="14"/>
      <c r="AJ187" s="14"/>
      <c r="AK187" s="14"/>
      <c r="AL187" s="14"/>
      <c r="AM187" s="14"/>
      <c r="AN187" s="14"/>
      <c r="AO187" s="14"/>
      <c r="AP187" s="14"/>
      <c r="AQ187" s="14"/>
      <c r="AR187" s="14"/>
      <c r="AS187" s="14"/>
      <c r="AT187" s="14"/>
      <c r="AU187" s="14"/>
      <c r="AV187" s="14"/>
      <c r="AW187" s="14"/>
      <c r="AX187" s="14"/>
      <c r="AY187" s="14"/>
      <c r="AZ187" s="14"/>
      <c r="BA187" s="14"/>
      <c r="BB187" s="14"/>
      <c r="BC187" s="14"/>
      <c r="BD187" s="14"/>
      <c r="BE187" s="14"/>
      <c r="BF187" s="14"/>
      <c r="BG187" s="14"/>
      <c r="BH187" s="14"/>
      <c r="BI187" s="14"/>
    </row>
    <row r="188" spans="1:61" x14ac:dyDescent="0.25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4"/>
      <c r="AG188" s="14"/>
      <c r="AH188" s="14"/>
      <c r="AI188" s="14"/>
      <c r="AJ188" s="14"/>
      <c r="AK188" s="14"/>
      <c r="AL188" s="14"/>
      <c r="AM188" s="14"/>
      <c r="AN188" s="14"/>
      <c r="AO188" s="14"/>
      <c r="AP188" s="14"/>
      <c r="AQ188" s="14"/>
      <c r="AR188" s="14"/>
      <c r="AS188" s="14"/>
      <c r="AT188" s="14"/>
      <c r="AU188" s="14"/>
      <c r="AV188" s="14"/>
      <c r="AW188" s="14"/>
      <c r="AX188" s="14"/>
      <c r="AY188" s="14"/>
      <c r="AZ188" s="14"/>
      <c r="BA188" s="14"/>
      <c r="BB188" s="14"/>
      <c r="BC188" s="14"/>
      <c r="BD188" s="14"/>
      <c r="BE188" s="14"/>
      <c r="BF188" s="14"/>
      <c r="BG188" s="14"/>
      <c r="BH188" s="14"/>
      <c r="BI188" s="14"/>
    </row>
    <row r="189" spans="1:61" x14ac:dyDescent="0.25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4"/>
      <c r="AK189" s="14"/>
      <c r="AL189" s="14"/>
      <c r="AM189" s="14"/>
      <c r="AN189" s="14"/>
      <c r="AO189" s="14"/>
      <c r="AP189" s="14"/>
      <c r="AQ189" s="14"/>
      <c r="AR189" s="14"/>
      <c r="AS189" s="14"/>
      <c r="AT189" s="14"/>
      <c r="AU189" s="14"/>
      <c r="AV189" s="14"/>
      <c r="AW189" s="14"/>
      <c r="AX189" s="14"/>
      <c r="AY189" s="14"/>
      <c r="AZ189" s="14"/>
      <c r="BA189" s="14"/>
      <c r="BB189" s="14"/>
      <c r="BC189" s="14"/>
      <c r="BD189" s="14"/>
      <c r="BE189" s="14"/>
      <c r="BF189" s="14"/>
      <c r="BG189" s="14"/>
      <c r="BH189" s="14"/>
      <c r="BI189" s="14"/>
    </row>
    <row r="190" spans="1:61" x14ac:dyDescent="0.25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  <c r="AW190" s="14"/>
      <c r="AX190" s="14"/>
      <c r="AY190" s="14"/>
      <c r="AZ190" s="14"/>
      <c r="BA190" s="14"/>
      <c r="BB190" s="14"/>
      <c r="BC190" s="14"/>
      <c r="BD190" s="14"/>
      <c r="BE190" s="14"/>
      <c r="BF190" s="14"/>
      <c r="BG190" s="14"/>
      <c r="BH190" s="14"/>
      <c r="BI190" s="14"/>
    </row>
    <row r="191" spans="1:61" x14ac:dyDescent="0.25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14"/>
      <c r="AG191" s="14"/>
      <c r="AH191" s="14"/>
      <c r="AI191" s="14"/>
      <c r="AJ191" s="14"/>
      <c r="AK191" s="14"/>
      <c r="AL191" s="14"/>
      <c r="AM191" s="14"/>
      <c r="AN191" s="14"/>
      <c r="AO191" s="14"/>
      <c r="AP191" s="14"/>
      <c r="AQ191" s="14"/>
      <c r="AR191" s="14"/>
      <c r="AS191" s="14"/>
      <c r="AT191" s="14"/>
      <c r="AU191" s="14"/>
      <c r="AV191" s="14"/>
      <c r="AW191" s="14"/>
      <c r="AX191" s="14"/>
      <c r="AY191" s="14"/>
      <c r="AZ191" s="14"/>
      <c r="BA191" s="14"/>
      <c r="BB191" s="14"/>
      <c r="BC191" s="14"/>
      <c r="BD191" s="14"/>
      <c r="BE191" s="14"/>
      <c r="BF191" s="14"/>
      <c r="BG191" s="14"/>
      <c r="BH191" s="14"/>
      <c r="BI191" s="14"/>
    </row>
    <row r="192" spans="1:61" x14ac:dyDescent="0.25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4"/>
      <c r="AK192" s="14"/>
      <c r="AL192" s="14"/>
      <c r="AM192" s="14"/>
      <c r="AN192" s="14"/>
      <c r="AO192" s="14"/>
      <c r="AP192" s="14"/>
      <c r="AQ192" s="14"/>
      <c r="AR192" s="14"/>
      <c r="AS192" s="14"/>
      <c r="AT192" s="14"/>
      <c r="AU192" s="14"/>
      <c r="AV192" s="14"/>
      <c r="AW192" s="14"/>
      <c r="AX192" s="14"/>
      <c r="AY192" s="14"/>
      <c r="AZ192" s="14"/>
      <c r="BA192" s="14"/>
      <c r="BB192" s="14"/>
      <c r="BC192" s="14"/>
      <c r="BD192" s="14"/>
      <c r="BE192" s="14"/>
      <c r="BF192" s="14"/>
      <c r="BG192" s="14"/>
      <c r="BH192" s="14"/>
      <c r="BI192" s="14"/>
    </row>
    <row r="193" spans="1:61" x14ac:dyDescent="0.25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4"/>
      <c r="AT193" s="14"/>
      <c r="AU193" s="14"/>
      <c r="AV193" s="14"/>
      <c r="AW193" s="14"/>
      <c r="AX193" s="14"/>
      <c r="AY193" s="14"/>
      <c r="AZ193" s="14"/>
      <c r="BA193" s="14"/>
      <c r="BB193" s="14"/>
      <c r="BC193" s="14"/>
      <c r="BD193" s="14"/>
      <c r="BE193" s="14"/>
      <c r="BF193" s="14"/>
      <c r="BG193" s="14"/>
      <c r="BH193" s="14"/>
      <c r="BI193" s="14"/>
    </row>
    <row r="194" spans="1:61" x14ac:dyDescent="0.25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4"/>
      <c r="AT194" s="14"/>
      <c r="AU194" s="14"/>
      <c r="AV194" s="14"/>
      <c r="AW194" s="14"/>
      <c r="AX194" s="14"/>
      <c r="AY194" s="14"/>
      <c r="AZ194" s="14"/>
      <c r="BA194" s="14"/>
      <c r="BB194" s="14"/>
      <c r="BC194" s="14"/>
      <c r="BD194" s="14"/>
      <c r="BE194" s="14"/>
      <c r="BF194" s="14"/>
      <c r="BG194" s="14"/>
      <c r="BH194" s="14"/>
      <c r="BI194" s="14"/>
    </row>
    <row r="195" spans="1:61" x14ac:dyDescent="0.25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4"/>
      <c r="AK195" s="14"/>
      <c r="AL195" s="14"/>
      <c r="AM195" s="14"/>
      <c r="AN195" s="14"/>
      <c r="AO195" s="14"/>
      <c r="AP195" s="14"/>
      <c r="AQ195" s="14"/>
      <c r="AR195" s="14"/>
      <c r="AS195" s="14"/>
      <c r="AT195" s="14"/>
      <c r="AU195" s="14"/>
      <c r="AV195" s="14"/>
      <c r="AW195" s="14"/>
      <c r="AX195" s="14"/>
      <c r="AY195" s="14"/>
      <c r="AZ195" s="14"/>
      <c r="BA195" s="14"/>
      <c r="BB195" s="14"/>
      <c r="BC195" s="14"/>
      <c r="BD195" s="14"/>
      <c r="BE195" s="14"/>
      <c r="BF195" s="14"/>
      <c r="BG195" s="14"/>
      <c r="BH195" s="14"/>
      <c r="BI195" s="14"/>
    </row>
    <row r="196" spans="1:61" x14ac:dyDescent="0.25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  <c r="AG196" s="14"/>
      <c r="AH196" s="14"/>
      <c r="AI196" s="14"/>
      <c r="AJ196" s="14"/>
      <c r="AK196" s="14"/>
      <c r="AL196" s="14"/>
      <c r="AM196" s="14"/>
      <c r="AN196" s="14"/>
      <c r="AO196" s="14"/>
      <c r="AP196" s="14"/>
      <c r="AQ196" s="14"/>
      <c r="AR196" s="14"/>
      <c r="AS196" s="14"/>
      <c r="AT196" s="14"/>
      <c r="AU196" s="14"/>
      <c r="AV196" s="14"/>
      <c r="AW196" s="14"/>
      <c r="AX196" s="14"/>
      <c r="AY196" s="14"/>
      <c r="AZ196" s="14"/>
      <c r="BA196" s="14"/>
      <c r="BB196" s="14"/>
      <c r="BC196" s="14"/>
      <c r="BD196" s="14"/>
      <c r="BE196" s="14"/>
      <c r="BF196" s="14"/>
      <c r="BG196" s="14"/>
      <c r="BH196" s="14"/>
      <c r="BI196" s="14"/>
    </row>
    <row r="197" spans="1:61" x14ac:dyDescent="0.25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4"/>
      <c r="AR197" s="14"/>
      <c r="AS197" s="14"/>
      <c r="AT197" s="14"/>
      <c r="AU197" s="14"/>
      <c r="AV197" s="14"/>
      <c r="AW197" s="14"/>
      <c r="AX197" s="14"/>
      <c r="AY197" s="14"/>
      <c r="AZ197" s="14"/>
      <c r="BA197" s="14"/>
      <c r="BB197" s="14"/>
      <c r="BC197" s="14"/>
      <c r="BD197" s="14"/>
      <c r="BE197" s="14"/>
      <c r="BF197" s="14"/>
      <c r="BG197" s="14"/>
      <c r="BH197" s="14"/>
      <c r="BI197" s="14"/>
    </row>
    <row r="198" spans="1:61" x14ac:dyDescent="0.25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4"/>
      <c r="AK198" s="14"/>
      <c r="AL198" s="14"/>
      <c r="AM198" s="14"/>
      <c r="AN198" s="14"/>
      <c r="AO198" s="14"/>
      <c r="AP198" s="14"/>
      <c r="AQ198" s="14"/>
      <c r="AR198" s="14"/>
      <c r="AS198" s="14"/>
      <c r="AT198" s="14"/>
      <c r="AU198" s="14"/>
      <c r="AV198" s="14"/>
      <c r="AW198" s="14"/>
      <c r="AX198" s="14"/>
      <c r="AY198" s="14"/>
      <c r="AZ198" s="14"/>
      <c r="BA198" s="14"/>
      <c r="BB198" s="14"/>
      <c r="BC198" s="14"/>
      <c r="BD198" s="14"/>
      <c r="BE198" s="14"/>
      <c r="BF198" s="14"/>
      <c r="BG198" s="14"/>
      <c r="BH198" s="14"/>
      <c r="BI198" s="14"/>
    </row>
    <row r="199" spans="1:61" x14ac:dyDescent="0.25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4"/>
      <c r="AK199" s="14"/>
      <c r="AL199" s="14"/>
      <c r="AM199" s="14"/>
      <c r="AN199" s="14"/>
      <c r="AO199" s="14"/>
      <c r="AP199" s="14"/>
      <c r="AQ199" s="14"/>
      <c r="AR199" s="14"/>
      <c r="AS199" s="14"/>
      <c r="AT199" s="14"/>
      <c r="AU199" s="14"/>
      <c r="AV199" s="14"/>
      <c r="AW199" s="14"/>
      <c r="AX199" s="14"/>
      <c r="AY199" s="14"/>
      <c r="AZ199" s="14"/>
      <c r="BA199" s="14"/>
      <c r="BB199" s="14"/>
      <c r="BC199" s="14"/>
      <c r="BD199" s="14"/>
      <c r="BE199" s="14"/>
      <c r="BF199" s="14"/>
      <c r="BG199" s="14"/>
      <c r="BH199" s="14"/>
      <c r="BI199" s="14"/>
    </row>
  </sheetData>
  <mergeCells count="5">
    <mergeCell ref="C143:D143"/>
    <mergeCell ref="E6:N6"/>
    <mergeCell ref="O6:Y6"/>
    <mergeCell ref="Z6:AJ6"/>
    <mergeCell ref="BB5:BC5"/>
  </mergeCells>
  <pageMargins left="0.7" right="0.7" top="0.75" bottom="0.75" header="0.3" footer="0.3"/>
  <pageSetup paperSize="17"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8FD0EB9EC318C41BC3215F8FE928E39" ma:contentTypeVersion="10" ma:contentTypeDescription="Create a new document." ma:contentTypeScope="" ma:versionID="b17caccffdde8312f2f1ef10c4c6d4e6">
  <xsd:schema xmlns:xsd="http://www.w3.org/2001/XMLSchema" xmlns:xs="http://www.w3.org/2001/XMLSchema" xmlns:p="http://schemas.microsoft.com/office/2006/metadata/properties" xmlns:ns2="1aff248a-5efb-40a0-b99a-849f44d5ad9c" targetNamespace="http://schemas.microsoft.com/office/2006/metadata/properties" ma:root="true" ma:fieldsID="5865fc380fbfb3a6e79df6c9dbd2ea38" ns2:_="">
    <xsd:import namespace="1aff248a-5efb-40a0-b99a-849f44d5ad9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ff248a-5efb-40a0-b99a-849f44d5ad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86D4C51-D98B-4820-8B43-77CBA9C5A268}"/>
</file>

<file path=customXml/itemProps2.xml><?xml version="1.0" encoding="utf-8"?>
<ds:datastoreItem xmlns:ds="http://schemas.openxmlformats.org/officeDocument/2006/customXml" ds:itemID="{BD32196E-AB19-4FD6-B9C0-058D1373DC84}"/>
</file>

<file path=customXml/itemProps3.xml><?xml version="1.0" encoding="utf-8"?>
<ds:datastoreItem xmlns:ds="http://schemas.openxmlformats.org/officeDocument/2006/customXml" ds:itemID="{FF783823-A629-4A89-B3E6-5F53DC5DC5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GEF funding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 COX;joth singh</dc:creator>
  <cp:lastModifiedBy>Kettly Denis</cp:lastModifiedBy>
  <cp:lastPrinted>2014-08-15T22:01:06Z</cp:lastPrinted>
  <dcterms:created xsi:type="dcterms:W3CDTF">2013-10-12T19:47:15Z</dcterms:created>
  <dcterms:modified xsi:type="dcterms:W3CDTF">2014-11-10T19:29:58Z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0x01010078FD0EB9EC318C41BC3215F8FE928E39</vt:lpwstr>
  </property>
</Properties>
</file>